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5" activeTab="1"/>
  </bookViews>
  <sheets>
    <sheet name="Working groups (2)" sheetId="1" r:id="rId1"/>
    <sheet name="Questions (2)" sheetId="2" r:id="rId2"/>
    <sheet name="Questions" sheetId="3" r:id="rId3"/>
    <sheet name="co-ops" sheetId="4" r:id="rId4"/>
    <sheet name="Loan events" sheetId="5" r:id="rId5"/>
    <sheet name="Finance reports" sheetId="6" r:id="rId6"/>
    <sheet name="Working groups" sheetId="7" r:id="rId7"/>
    <sheet name="House purchases" sheetId="8" r:id="rId8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 RSp</author>
  </authors>
  <commentList>
    <comment ref="AS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handwritten work commitments and service payments list, which is unclear as to whether co-ops without declared work commitment are absent or just haven't done any work. Number given is total co-ops not crossed off list. </t>
        </r>
      </text>
    </comment>
    <comment ref="AV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AW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BB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BH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BL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
</t>
        </r>
      </text>
    </comment>
    <comment ref="BN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O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P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E1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Friday direction-setting workshop - no other attendance list</t>
        </r>
      </text>
    </comment>
    <comment ref="CH24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Highbury Farm, mentioned in minutes passed emergency proposal but I haven't been able to find the details</t>
        </r>
      </text>
    </comment>
    <comment ref="CJ24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 that Branches submitted two applications, both were approved but they will only take up one</t>
        </r>
      </text>
    </comment>
    <comment ref="CL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both applications withdrawn</t>
        </r>
      </text>
    </comment>
    <comment ref="CG3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Possibly. Neds got their solar panels but there is no mention in the minutes as to whether the loan was actually paid out.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</t>
        </r>
      </text>
    </comment>
    <comment ref="C4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 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 lack of consistency of data - what is a proposal?
</t>
        </r>
      </text>
    </comment>
    <comment ref="C53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</t>
        </r>
      </text>
    </comment>
    <comment ref="C5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
 </t>
        </r>
      </text>
    </comment>
    <comment ref="C4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</t>
        </r>
      </text>
    </comment>
    <comment ref="C48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r </t>
        </r>
      </text>
    </comment>
    <comment ref="AP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ICG minutes</t>
        </r>
      </text>
    </comment>
    <comment ref="BB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ICG minutes
</t>
        </r>
      </text>
    </comment>
    <comment ref="BJ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</t>
        </r>
      </text>
    </comment>
    <comment ref="BN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
</t>
        </r>
      </text>
    </comment>
    <comment ref="BR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
</t>
        </r>
      </text>
    </comment>
    <comment ref="BV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
</t>
        </r>
      </text>
    </comment>
    <comment ref="CC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meeting</t>
        </r>
      </text>
    </comment>
    <comment ref="BQ6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FG minutes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Sat bus meeting where poss, otherwise work commitments list</t>
        </r>
      </text>
    </comment>
    <comment ref="BA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Sat pm minutes</t>
        </r>
      </text>
    </comment>
  </commentList>
</comments>
</file>

<file path=xl/comments3.xml><?xml version="1.0" encoding="utf-8"?>
<comments xmlns="http://schemas.openxmlformats.org/spreadsheetml/2006/main">
  <authors>
    <author> RSp</author>
  </authors>
  <commentList>
    <comment ref="AM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handwritten work commitments and service payments list, which is unclear as to whether co-ops without declared work commitment are absent or just haven't done any work. Number given is total co-ops not crossed off list. </t>
        </r>
      </text>
    </comment>
    <comment ref="AP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AQ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AV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AY1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Friday direction-setting workshop - no other attendance list</t>
        </r>
      </text>
    </comment>
    <comment ref="BB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BF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
</t>
        </r>
      </text>
    </comment>
    <comment ref="BH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I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J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CA2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Possibly. Neds got their solar panels but there is no mention in the minutes as to whether the loan was actually paid out.</t>
        </r>
      </text>
    </comment>
    <comment ref="CB18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Highbury Farm, mentioned in minutes passed emergency proposal but I haven't been able to find the details</t>
        </r>
      </text>
    </comment>
    <comment ref="CD18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 that Branches submitted two applications, both were approved but they will only take up one</t>
        </r>
      </text>
    </comment>
    <comment ref="CF19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both applications withdrawn</t>
        </r>
      </text>
    </comment>
  </commentList>
</comments>
</file>

<file path=xl/comments4.xml><?xml version="1.0" encoding="utf-8"?>
<comments xmlns="http://schemas.openxmlformats.org/spreadsheetml/2006/main">
  <authors>
    <author> RSp</author>
  </authors>
  <commentList>
    <comment ref="A3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Check - not a mis-spelling of 'Corani'?</t>
        </r>
      </text>
    </comment>
    <comment ref="A8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removed</t>
        </r>
      </text>
    </comment>
    <comment ref="AG84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Assumed - 2000-1 minutes noted Faslania membership now active following registration.</t>
        </r>
      </text>
    </comment>
    <comment ref="A10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 sure what this isshort for</t>
        </r>
      </text>
    </comment>
    <comment ref="A11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record of them joining RR? </t>
        </r>
      </text>
    </comment>
    <comment ref="A1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record of joining?</t>
        </r>
      </text>
    </comment>
    <comment ref="A5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'Keveral' removed</t>
        </r>
      </text>
    </comment>
    <comment ref="A2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'Zebedees' removed</t>
        </r>
      </text>
    </comment>
    <comment ref="A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removed</t>
        </r>
      </text>
    </comment>
  </commentList>
</comments>
</file>

<file path=xl/comments5.xml><?xml version="1.0" encoding="utf-8"?>
<comments xmlns="http://schemas.openxmlformats.org/spreadsheetml/2006/main">
  <authors>
    <author> RSp</author>
  </authors>
  <commentList>
    <comment ref="F15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Co-op already rents several houses as a co-op</t>
        </r>
      </text>
    </comment>
    <comment ref="B17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Mentioned in FG minutes but not in agenda or main minutes - no details?</t>
        </r>
      </text>
    </comment>
    <comment ref="B17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Mentioned in minutes as emergency proposal but no details - assumed released</t>
        </r>
      </text>
    </comment>
    <comment ref="I11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loans records have 2,500 advanced?</t>
        </r>
      </text>
    </comment>
    <comment ref="I12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loans records have 2,500 advanced?</t>
        </r>
      </text>
    </comment>
  </commentList>
</comments>
</file>

<file path=xl/comments6.xml><?xml version="1.0" encoding="utf-8"?>
<comments xmlns="http://schemas.openxmlformats.org/spreadsheetml/2006/main">
  <authors>
    <author> RSp</author>
  </authors>
  <commentList>
    <comment ref="A2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Report decribes itself as covering period 1/1/2000 to 6/5/2000 but also refers to 'Q1'</t>
        </r>
      </text>
    </comment>
    <comment ref="A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Report describes itself as covering period 1/1/00 - 30/6/00</t>
        </r>
      </text>
    </comment>
    <comment ref="K79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'Fees' from accounts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'to 30 June 2005'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Negative figures indicate where printing costs exceeded sales income in that period.</t>
        </r>
      </text>
    </comment>
    <comment ref="K7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Noted in subsequent report that this figure was inputted wrong</t>
        </r>
      </text>
    </comment>
    <comment ref="E7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as listed - note in minutes suggests should be 41. </t>
        </r>
      </text>
    </comment>
  </commentList>
</comments>
</file>

<file path=xl/sharedStrings.xml><?xml version="1.0" encoding="utf-8"?>
<sst xmlns="http://schemas.openxmlformats.org/spreadsheetml/2006/main" count="3348" uniqueCount="621">
  <si>
    <t>Year</t>
  </si>
  <si>
    <t>Quarter</t>
  </si>
  <si>
    <t>Code_date</t>
  </si>
  <si>
    <t>Co-op</t>
  </si>
  <si>
    <t>Summer1992</t>
  </si>
  <si>
    <t>Autumn1992</t>
  </si>
  <si>
    <t>Winter1993</t>
  </si>
  <si>
    <t>Spring1993</t>
  </si>
  <si>
    <t>Summer1993</t>
  </si>
  <si>
    <t>Autumn1993</t>
  </si>
  <si>
    <t>Winter1994</t>
  </si>
  <si>
    <t>Spring1994</t>
  </si>
  <si>
    <t>Summer1994</t>
  </si>
  <si>
    <t>Autumn1994</t>
  </si>
  <si>
    <t>Winter1995</t>
  </si>
  <si>
    <t>Spring1995</t>
  </si>
  <si>
    <t>Summer1995</t>
  </si>
  <si>
    <t>Autumn1995</t>
  </si>
  <si>
    <t>Winter1996</t>
  </si>
  <si>
    <t>Spring1996</t>
  </si>
  <si>
    <t>Summer1996</t>
  </si>
  <si>
    <t>Autumn1996</t>
  </si>
  <si>
    <t>Winter1997</t>
  </si>
  <si>
    <t>Spring1997</t>
  </si>
  <si>
    <t>Summer1997</t>
  </si>
  <si>
    <t>Autumn1997</t>
  </si>
  <si>
    <t>Winter1998</t>
  </si>
  <si>
    <t>Spring1998</t>
  </si>
  <si>
    <t>Summer1998</t>
  </si>
  <si>
    <t>Autumn1998</t>
  </si>
  <si>
    <t>Winter1999</t>
  </si>
  <si>
    <t>Spring1999</t>
  </si>
  <si>
    <t>Summer1999</t>
  </si>
  <si>
    <t>Autumn1999</t>
  </si>
  <si>
    <t>Winter2000</t>
  </si>
  <si>
    <t>Spring2000</t>
  </si>
  <si>
    <t>Summer2000</t>
  </si>
  <si>
    <t>Autumn2000</t>
  </si>
  <si>
    <t>Winter2001</t>
  </si>
  <si>
    <t>Spring2001</t>
  </si>
  <si>
    <t>Summer2001</t>
  </si>
  <si>
    <t>Autumn2001</t>
  </si>
  <si>
    <t>Winter2002</t>
  </si>
  <si>
    <t>Spring2002</t>
  </si>
  <si>
    <t>Summer2002</t>
  </si>
  <si>
    <t>Autumn2002</t>
  </si>
  <si>
    <t>Winter2003</t>
  </si>
  <si>
    <t>Spring2003</t>
  </si>
  <si>
    <t>Summer2003</t>
  </si>
  <si>
    <t>Autumn2003</t>
  </si>
  <si>
    <t>Winter2004</t>
  </si>
  <si>
    <t>Spring2004</t>
  </si>
  <si>
    <t>Summer2004</t>
  </si>
  <si>
    <t>Autumn2004</t>
  </si>
  <si>
    <t>Winter2005</t>
  </si>
  <si>
    <t>Spring2005</t>
  </si>
  <si>
    <t>Summer2005</t>
  </si>
  <si>
    <t>Autumn2005</t>
  </si>
  <si>
    <t>Winter2006</t>
  </si>
  <si>
    <t>Spring2006</t>
  </si>
  <si>
    <t>Summer2006</t>
  </si>
  <si>
    <t>Autumn2006</t>
  </si>
  <si>
    <t>Winter2007</t>
  </si>
  <si>
    <t>Spring2007</t>
  </si>
  <si>
    <t>Summer2007</t>
  </si>
  <si>
    <t>Autumn2007</t>
  </si>
  <si>
    <t>Winter2008</t>
  </si>
  <si>
    <t>Spring2008</t>
  </si>
  <si>
    <t>Summer2008</t>
  </si>
  <si>
    <t>Autumn2008</t>
  </si>
  <si>
    <t>Winter2009</t>
  </si>
  <si>
    <t>Spring2009</t>
  </si>
  <si>
    <t>Summer2009</t>
  </si>
  <si>
    <t>Autumn2009</t>
  </si>
  <si>
    <t>Winter2010</t>
  </si>
  <si>
    <t>Spring2010</t>
  </si>
  <si>
    <t>Summer2010</t>
  </si>
  <si>
    <t>Autumn2010</t>
  </si>
  <si>
    <t>Winter2011</t>
  </si>
  <si>
    <t>Spring2011</t>
  </si>
  <si>
    <t>Summer2011</t>
  </si>
  <si>
    <t>Autumn2011</t>
  </si>
  <si>
    <t>Winter2012</t>
  </si>
  <si>
    <t>Spring2012</t>
  </si>
  <si>
    <t>Summer2012</t>
  </si>
  <si>
    <t>Autumn2012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</si>
  <si>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</si>
  <si>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</si>
  <si>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</si>
  <si>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</si>
  <si>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</si>
  <si>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</si>
  <si>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</si>
  <si>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</si>
  <si>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</si>
  <si>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</si>
  <si>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</si>
  <si>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</si>
  <si>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</si>
  <si>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</si>
  <si>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96-1</t>
  </si>
  <si>
    <t>96-2</t>
  </si>
  <si>
    <t>96-3</t>
  </si>
  <si>
    <t>96-4</t>
  </si>
  <si>
    <t>97-1</t>
  </si>
  <si>
    <t>97-2</t>
  </si>
  <si>
    <t>97-3</t>
  </si>
  <si>
    <t>97-4</t>
  </si>
  <si>
    <t>98-1</t>
  </si>
  <si>
    <t>98-2</t>
  </si>
  <si>
    <t>98-3</t>
  </si>
  <si>
    <t>98-4</t>
  </si>
  <si>
    <t>99-1</t>
  </si>
  <si>
    <t>99-2</t>
  </si>
  <si>
    <t>99-3</t>
  </si>
  <si>
    <t>New Education</t>
  </si>
  <si>
    <t>Earthworm</t>
  </si>
  <si>
    <t>L&amp;G Torch</t>
  </si>
  <si>
    <t>Brambles</t>
  </si>
  <si>
    <t>Magic</t>
  </si>
  <si>
    <t>Giroscope</t>
  </si>
  <si>
    <t>Associated</t>
  </si>
  <si>
    <t>L Alternative Services</t>
  </si>
  <si>
    <t>Carrot Computer co-op</t>
  </si>
  <si>
    <t>In joining process</t>
  </si>
  <si>
    <t>Joined</t>
  </si>
  <si>
    <t>People's Trading Co</t>
  </si>
  <si>
    <t>Privvy Press</t>
  </si>
  <si>
    <t>Friends from Hull (not sure if this is actually a co-op name?)</t>
  </si>
  <si>
    <t>Living Land</t>
  </si>
  <si>
    <t>R Housing Co-op</t>
  </si>
  <si>
    <t>Oddscope Print Co-op</t>
  </si>
  <si>
    <t>Gathering 1</t>
  </si>
  <si>
    <t>Gathering 2</t>
  </si>
  <si>
    <t>Gathering 3</t>
  </si>
  <si>
    <t>Disbanded</t>
  </si>
  <si>
    <t>Torch</t>
  </si>
  <si>
    <t>Catalyst</t>
  </si>
  <si>
    <t>Applied</t>
  </si>
  <si>
    <t>Captain Vegan</t>
  </si>
  <si>
    <t>Astrix</t>
  </si>
  <si>
    <t>Zebedees/Common Ground</t>
  </si>
  <si>
    <t>Collapsed – intending to formally resign</t>
  </si>
  <si>
    <t>disbanded (became aardvark)</t>
  </si>
  <si>
    <t>DiY</t>
  </si>
  <si>
    <t>Aardvark</t>
  </si>
  <si>
    <t>Animal Lib</t>
  </si>
  <si>
    <t>Cornerstone</t>
  </si>
  <si>
    <t>Plants for a Future (workers)</t>
  </si>
  <si>
    <t>Plants for a Future (housing)</t>
  </si>
  <si>
    <t>Blackcurrent</t>
  </si>
  <si>
    <t>Sunflower Cafe / Chaos HC</t>
  </si>
  <si>
    <t>Close to the edge</t>
  </si>
  <si>
    <t>Gathering 1?</t>
  </si>
  <si>
    <t>Kiryani</t>
  </si>
  <si>
    <t>Two Piers</t>
  </si>
  <si>
    <t>Lifespan</t>
  </si>
  <si>
    <t>Corani</t>
  </si>
  <si>
    <t>Romford Group</t>
  </si>
  <si>
    <t>New Life</t>
  </si>
  <si>
    <t>Give &amp; Take</t>
  </si>
  <si>
    <t>Reading</t>
  </si>
  <si>
    <t>Borderline</t>
  </si>
  <si>
    <t>Ecogroco</t>
  </si>
  <si>
    <t>Resigned</t>
  </si>
  <si>
    <t>Leafcycles</t>
  </si>
  <si>
    <t>Beanies</t>
  </si>
  <si>
    <t>Growing Heart</t>
  </si>
  <si>
    <t>Pangaia</t>
  </si>
  <si>
    <t>Chicken Shack (formerly Smile)</t>
  </si>
  <si>
    <t>Equinox</t>
  </si>
  <si>
    <t>Swing Recycling</t>
  </si>
  <si>
    <t>Expelled</t>
  </si>
  <si>
    <t>Shefin</t>
  </si>
  <si>
    <t>Isis</t>
  </si>
  <si>
    <t>Welsh vegan community project (Maesgwyn)</t>
  </si>
  <si>
    <t>Limited Resources</t>
  </si>
  <si>
    <t>St Martin's Community Housing / Rainbow's End</t>
  </si>
  <si>
    <t>One Community (Keveral)</t>
  </si>
  <si>
    <t>Cicely</t>
  </si>
  <si>
    <t>Sussex Fed</t>
  </si>
  <si>
    <t>Generic</t>
  </si>
  <si>
    <t>Phoenix</t>
  </si>
  <si>
    <t>Peppercorn</t>
  </si>
  <si>
    <t>Ringo</t>
  </si>
  <si>
    <t>Six fingers and a Tail</t>
  </si>
  <si>
    <t>Jigsaw</t>
  </si>
  <si>
    <t>Dragonfly</t>
  </si>
  <si>
    <t>The Accountancy Co-op</t>
  </si>
  <si>
    <t>Radish</t>
  </si>
  <si>
    <t>The Hive</t>
  </si>
  <si>
    <t>Wild Carrot</t>
  </si>
  <si>
    <t>Talamh</t>
  </si>
  <si>
    <t>Widdershins</t>
  </si>
  <si>
    <t>Stepping Stones</t>
  </si>
  <si>
    <t>Fahrenheit 451</t>
  </si>
  <si>
    <t>Organics to Go</t>
  </si>
  <si>
    <t>Moron Deniadol Iawn</t>
  </si>
  <si>
    <t>Simply Herbs</t>
  </si>
  <si>
    <t>Coventry Peace House</t>
  </si>
  <si>
    <t>Fox Housing Co-op</t>
  </si>
  <si>
    <t>Upstart</t>
  </si>
  <si>
    <t>Wild Roots</t>
  </si>
  <si>
    <t>Second City Workers' Co-op</t>
  </si>
  <si>
    <t>Affinity</t>
  </si>
  <si>
    <t>Gathering</t>
  </si>
  <si>
    <t>Has minutes</t>
  </si>
  <si>
    <t>N</t>
  </si>
  <si>
    <t>Y</t>
  </si>
  <si>
    <t>Has agenda</t>
  </si>
  <si>
    <t>Has Rumours</t>
  </si>
  <si>
    <t>?</t>
  </si>
  <si>
    <t>Missing supplement</t>
  </si>
  <si>
    <t>Number of co-op support visits to joining groups</t>
  </si>
  <si>
    <t>Number of co-op support visits to member groups</t>
  </si>
  <si>
    <t>Number of co-op support visits to new groups</t>
  </si>
  <si>
    <t>Total number of co-op visits</t>
  </si>
  <si>
    <t>loan no</t>
  </si>
  <si>
    <t>Date (agenda / gathering / release)</t>
  </si>
  <si>
    <t>New / resubmission / release?</t>
  </si>
  <si>
    <t>House purchase?</t>
  </si>
  <si>
    <r>
      <t>1</t>
    </r>
    <r>
      <rPr>
        <b/>
        <vertAlign val="superscript"/>
        <sz val="10"/>
        <color indexed="8"/>
        <rFont val="Calibri"/>
        <family val="2"/>
      </rPr>
      <t xml:space="preserve">st </t>
    </r>
    <r>
      <rPr>
        <b/>
        <sz val="10"/>
        <color indexed="8"/>
        <rFont val="Calibri"/>
        <family val="2"/>
      </rPr>
      <t>/ 2</t>
    </r>
    <r>
      <rPr>
        <b/>
        <vertAlign val="superscript"/>
        <sz val="10"/>
        <color indexed="8"/>
        <rFont val="Calibri"/>
        <family val="2"/>
      </rPr>
      <t>nd</t>
    </r>
    <r>
      <rPr>
        <b/>
        <sz val="10"/>
        <color indexed="8"/>
        <rFont val="Calibri"/>
        <family val="2"/>
      </rPr>
      <t xml:space="preserve"> / 3</t>
    </r>
    <r>
      <rPr>
        <b/>
        <vertAlign val="superscript"/>
        <sz val="10"/>
        <color indexed="8"/>
        <rFont val="Calibri"/>
        <family val="2"/>
      </rPr>
      <t>rd</t>
    </r>
    <r>
      <rPr>
        <b/>
        <sz val="10"/>
        <color indexed="8"/>
        <rFont val="Calibri"/>
        <family val="2"/>
      </rPr>
      <t xml:space="preserve"> house?</t>
    </r>
  </si>
  <si>
    <t>If other what?</t>
  </si>
  <si>
    <t>Ecological?</t>
  </si>
  <si>
    <t>Amount</t>
  </si>
  <si>
    <t>Property value</t>
  </si>
  <si>
    <t>Model?</t>
  </si>
  <si>
    <t>FG recommends?</t>
  </si>
  <si>
    <t>Approved?</t>
  </si>
  <si>
    <t>Mortgage valuation</t>
  </si>
  <si>
    <t>Mortgage</t>
  </si>
  <si>
    <t>Loanstock</t>
  </si>
  <si>
    <t>Capital</t>
  </si>
  <si>
    <t>Other</t>
  </si>
  <si>
    <t>New</t>
  </si>
  <si>
    <t>Loanstock repayment</t>
  </si>
  <si>
    <t>“Crisis”</t>
  </si>
  <si>
    <t>People's Trading Company</t>
  </si>
  <si>
    <t>resubmission</t>
  </si>
  <si>
    <t>Loan repayment</t>
  </si>
  <si>
    <t>release</t>
  </si>
  <si>
    <t>Plants for a Future</t>
  </si>
  <si>
    <t>Alternative Services</t>
  </si>
  <si>
    <t>Cafe</t>
  </si>
  <si>
    <t>Organic Roundabout</t>
  </si>
  <si>
    <t>Veg distribution</t>
  </si>
  <si>
    <t>festival pitches</t>
  </si>
  <si>
    <t>DIY</t>
  </si>
  <si>
    <t>Withdrawn</t>
  </si>
  <si>
    <t>Swing</t>
  </si>
  <si>
    <t>Van (recycling service)</t>
  </si>
  <si>
    <t>Not submitted on time</t>
  </si>
  <si>
    <t>Rent (cashflow issues)</t>
  </si>
  <si>
    <t>abandoned</t>
  </si>
  <si>
    <t>St Martin Community Housing (Keveral)</t>
  </si>
  <si>
    <t>release?</t>
  </si>
  <si>
    <t>Of loan agreed 95-4</t>
  </si>
  <si>
    <t>One community</t>
  </si>
  <si>
    <t>26000 bank loan, disability grant</t>
  </si>
  <si>
    <t>property rehab + loanstock replacement</t>
  </si>
  <si>
    <t>Property improvements</t>
  </si>
  <si>
    <t>house/shop</t>
  </si>
  <si>
    <t>Photocopier</t>
  </si>
  <si>
    <t>Portion of previous loan app that was rejected</t>
  </si>
  <si>
    <t>House + Loanstock replacement</t>
  </si>
  <si>
    <t>Frozen food equipment</t>
  </si>
  <si>
    <t>Portion of prior loan app that was rejected</t>
  </si>
  <si>
    <t>Wholefood shop</t>
  </si>
  <si>
    <t>Minibus</t>
  </si>
  <si>
    <t>Bridge Street</t>
  </si>
  <si>
    <t>Fahrenheit</t>
  </si>
  <si>
    <t>Six Fingers and a Tail</t>
  </si>
  <si>
    <t>Bookshop/Cafe</t>
  </si>
  <si>
    <t>Fox</t>
  </si>
  <si>
    <t>Refinancing</t>
  </si>
  <si>
    <t>Building work on houses</t>
  </si>
  <si>
    <t>Loans to members - long term loans</t>
  </si>
  <si>
    <t>Loans to members - short term loans</t>
  </si>
  <si>
    <t>Loans to members – total</t>
  </si>
  <si>
    <t>Members' £1 shares</t>
  </si>
  <si>
    <t>Reserves/Worth</t>
  </si>
  <si>
    <t>Reserves</t>
  </si>
  <si>
    <t>General reserves</t>
  </si>
  <si>
    <t>Interest income - loans</t>
  </si>
  <si>
    <t>Service payments</t>
  </si>
  <si>
    <t>Publications</t>
  </si>
  <si>
    <t>Surplus</t>
  </si>
  <si>
    <t>412.89 (events/publications)</t>
  </si>
  <si>
    <t>Working Group</t>
  </si>
  <si>
    <t>Finance</t>
  </si>
  <si>
    <t>formed</t>
  </si>
  <si>
    <t>Publicity</t>
  </si>
  <si>
    <t>Exhibition group</t>
  </si>
  <si>
    <t>Housing Benefit</t>
  </si>
  <si>
    <t>mentioned</t>
  </si>
  <si>
    <t>Secretarial group</t>
  </si>
  <si>
    <t>Publicity/exhibitions</t>
  </si>
  <si>
    <t>merged</t>
  </si>
  <si>
    <t>Children's working group</t>
  </si>
  <si>
    <t>Animals</t>
  </si>
  <si>
    <t>formed?</t>
  </si>
  <si>
    <t>Training</t>
  </si>
  <si>
    <t>Mentioned</t>
  </si>
  <si>
    <t>Regionalisation group</t>
  </si>
  <si>
    <t>Chicken Shack</t>
  </si>
  <si>
    <t>00-1</t>
  </si>
  <si>
    <t>00-3</t>
  </si>
  <si>
    <t>00-4</t>
  </si>
  <si>
    <t>2001-1</t>
  </si>
  <si>
    <t>2001-2</t>
  </si>
  <si>
    <t>2001-3</t>
  </si>
  <si>
    <t>2001-4</t>
  </si>
  <si>
    <t>2002-1</t>
  </si>
  <si>
    <t>2002-2</t>
  </si>
  <si>
    <t>2002-3</t>
  </si>
  <si>
    <t>2002-4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</si>
  <si>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</si>
  <si>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</si>
  <si>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</si>
  <si>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</si>
  <si>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</si>
  <si>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</si>
  <si>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</si>
  <si>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</si>
  <si>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</si>
  <si>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</si>
  <si>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</si>
  <si>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</si>
  <si>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</si>
  <si>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</si>
  <si>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</si>
  <si>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</si>
  <si>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</si>
  <si>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</si>
  <si>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</si>
  <si>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</si>
  <si>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</si>
  <si>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</si>
  <si>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</si>
  <si>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</si>
  <si>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2009-1</t>
  </si>
  <si>
    <t>2009-2</t>
  </si>
  <si>
    <t>2009-3</t>
  </si>
  <si>
    <t>2009-4</t>
  </si>
  <si>
    <t>2010-1</t>
  </si>
  <si>
    <t>2010-2</t>
  </si>
  <si>
    <t>2010-3</t>
  </si>
  <si>
    <t>2010-4</t>
  </si>
  <si>
    <t>2011-1</t>
  </si>
  <si>
    <t>2011-2</t>
  </si>
  <si>
    <t>2011-3</t>
  </si>
  <si>
    <t>2011-4</t>
  </si>
  <si>
    <t>2012-1</t>
  </si>
  <si>
    <t>2012-2</t>
  </si>
  <si>
    <t>2012-3</t>
  </si>
  <si>
    <t>2012-4</t>
  </si>
  <si>
    <t>2000-1</t>
  </si>
  <si>
    <t>2000-2</t>
  </si>
  <si>
    <t>2000-3</t>
  </si>
  <si>
    <t>2000-4</t>
  </si>
  <si>
    <t>Actual date of first day of Gathering</t>
  </si>
  <si>
    <t>Number of days</t>
  </si>
  <si>
    <t>Number of full member co-ops present (sat bus meeting)</t>
  </si>
  <si>
    <t>Number of associate member co-ops present  (sat bus meeting)</t>
  </si>
  <si>
    <t>Number of prospective member co-ops present  (sat bus meeting)</t>
  </si>
  <si>
    <t>Total Number of co-ops attending (sat bus meeting)</t>
  </si>
  <si>
    <t>Number of applications to join</t>
  </si>
  <si>
    <t>Number of successful applications to join</t>
  </si>
  <si>
    <t>Number of loan applications</t>
  </si>
  <si>
    <t>Number applications approved by RR</t>
  </si>
  <si>
    <t>Number of released loans</t>
  </si>
  <si>
    <t>Value of released loans</t>
  </si>
  <si>
    <t>Number houses bought by member co-ops</t>
  </si>
  <si>
    <t>Number of new proposals</t>
  </si>
  <si>
    <t>Number of proposals agreed</t>
  </si>
  <si>
    <t>Number of proposal workshops</t>
  </si>
  <si>
    <t>Number of working groups meeting</t>
  </si>
  <si>
    <t>Was there a kids space</t>
  </si>
  <si>
    <t>Number of co-ops providing co-op written reports (later in Rumours)</t>
  </si>
  <si>
    <t>Number-of established giving presentations</t>
  </si>
  <si>
    <t>Number of co-op support visits to new co-ops</t>
  </si>
  <si>
    <t>Number of co-op support visits to established co-ops</t>
  </si>
  <si>
    <t>Number of co-ops receiving other active support from CSG</t>
  </si>
  <si>
    <t>Number of finance support visits to new co-ops</t>
  </si>
  <si>
    <t>Number of finance support visits to established co-ops</t>
  </si>
  <si>
    <t>Number of co-ops receiving other active support from Finance Group</t>
  </si>
  <si>
    <t>Number of publicity events attended</t>
  </si>
  <si>
    <t>Number of networking events attended</t>
  </si>
  <si>
    <t>Number of training workshops</t>
  </si>
  <si>
    <t>Number of other meetings</t>
  </si>
  <si>
    <t xml:space="preserve">N </t>
  </si>
  <si>
    <t>Number of full member co-ops represented at gathering by a regional delegate</t>
  </si>
  <si>
    <t>Faslania</t>
  </si>
  <si>
    <t>Neds</t>
  </si>
  <si>
    <t>Walden Pond</t>
  </si>
  <si>
    <t>ICG</t>
  </si>
  <si>
    <t>met</t>
  </si>
  <si>
    <t>no attendance list</t>
  </si>
  <si>
    <t>Nautia</t>
  </si>
  <si>
    <t>Mary Ann Johnson</t>
  </si>
  <si>
    <t>Ecoseeds</t>
  </si>
  <si>
    <t>Presented</t>
  </si>
  <si>
    <t>Fred</t>
  </si>
  <si>
    <t>Channel Zero</t>
  </si>
  <si>
    <t>new</t>
  </si>
  <si>
    <t>Magpie</t>
  </si>
  <si>
    <t>Concrete</t>
  </si>
  <si>
    <t>No ICG minutes</t>
  </si>
  <si>
    <t>00-11</t>
  </si>
  <si>
    <t>Workers co-ops</t>
  </si>
  <si>
    <t>resigned</t>
  </si>
  <si>
    <t>resigned?</t>
  </si>
  <si>
    <t>Pukka</t>
  </si>
  <si>
    <t>Red Kite Collective</t>
  </si>
  <si>
    <t>Cowley Club</t>
  </si>
  <si>
    <t>building renovation</t>
  </si>
  <si>
    <t>Shenley</t>
  </si>
  <si>
    <t>Rainbow Centre</t>
  </si>
  <si>
    <t>Equality</t>
  </si>
  <si>
    <t>Video</t>
  </si>
  <si>
    <t>37?</t>
  </si>
  <si>
    <t>1?</t>
  </si>
  <si>
    <t>38?</t>
  </si>
  <si>
    <t>Emmaz</t>
  </si>
  <si>
    <t>Out of Town</t>
  </si>
  <si>
    <t>App. Withdrawn</t>
  </si>
  <si>
    <t>went to associate</t>
  </si>
  <si>
    <t>ASC</t>
  </si>
  <si>
    <t>Land co-ops</t>
  </si>
  <si>
    <t>2?</t>
  </si>
  <si>
    <t>Milestones</t>
  </si>
  <si>
    <t>Footprint</t>
  </si>
  <si>
    <t>Rainbow centre (Sumac)</t>
  </si>
  <si>
    <t>withdrawn 2002-1</t>
  </si>
  <si>
    <t>Zion</t>
  </si>
  <si>
    <t>released</t>
  </si>
  <si>
    <t>Sumac Centre</t>
  </si>
  <si>
    <t>social centre</t>
  </si>
  <si>
    <t>35?</t>
  </si>
  <si>
    <t>34?</t>
  </si>
  <si>
    <t>29?</t>
  </si>
  <si>
    <t>26?</t>
  </si>
  <si>
    <t>2001-year</t>
  </si>
  <si>
    <t>2000-year</t>
  </si>
  <si>
    <t>Pod</t>
  </si>
  <si>
    <t>ICOF loan</t>
  </si>
  <si>
    <t>social centre purchase</t>
  </si>
  <si>
    <t>training centre purchase</t>
  </si>
  <si>
    <t>Elm Tree</t>
  </si>
  <si>
    <t>Community Collective</t>
  </si>
  <si>
    <t>Fuse</t>
  </si>
  <si>
    <t>Waccabe Rock</t>
  </si>
  <si>
    <t>general support</t>
  </si>
  <si>
    <t xml:space="preserve">Development </t>
  </si>
  <si>
    <t>Hulme (no name)</t>
  </si>
  <si>
    <t>no Sat am minutes?</t>
  </si>
  <si>
    <t>no Sat pm minutes?</t>
  </si>
  <si>
    <t>no ICG minutes</t>
  </si>
  <si>
    <t>Gecko</t>
  </si>
  <si>
    <t>Soundbites</t>
  </si>
  <si>
    <t>Zone Zero (Wild Peak)</t>
  </si>
  <si>
    <t>expelled due to inactivity</t>
  </si>
  <si>
    <t>CDFA</t>
  </si>
  <si>
    <t>Xanadu</t>
  </si>
  <si>
    <t>disbanded</t>
  </si>
  <si>
    <t>Fairground</t>
  </si>
  <si>
    <t>withdrawn 2004-3</t>
  </si>
  <si>
    <t>Co-op support</t>
  </si>
  <si>
    <t>Gatherings</t>
  </si>
  <si>
    <t>split into CSG and gatherings</t>
  </si>
  <si>
    <t>no income report</t>
  </si>
  <si>
    <t>Common Earth</t>
  </si>
  <si>
    <t xml:space="preserve">Wacabe Rock </t>
  </si>
  <si>
    <t>n</t>
  </si>
  <si>
    <t>set up wholefood shop</t>
  </si>
  <si>
    <t>yes</t>
  </si>
  <si>
    <t>2004-year</t>
  </si>
  <si>
    <t>?mentioned in FG minutes</t>
  </si>
  <si>
    <t>Loaf</t>
  </si>
  <si>
    <t>mortgage refinance</t>
  </si>
  <si>
    <t>no minutes</t>
  </si>
  <si>
    <t>applied - no minutes</t>
  </si>
  <si>
    <t>Eco-go-go</t>
  </si>
  <si>
    <t>Common Ground</t>
  </si>
  <si>
    <t>loanstock refinancing</t>
  </si>
  <si>
    <t>withdrew application</t>
  </si>
  <si>
    <t>no CSG minutes</t>
  </si>
  <si>
    <t>refused</t>
  </si>
  <si>
    <t>heating</t>
  </si>
  <si>
    <t>3?</t>
  </si>
  <si>
    <t>refinancing?</t>
  </si>
  <si>
    <t>S19</t>
  </si>
  <si>
    <t>George's Cross Chalkboard</t>
  </si>
  <si>
    <t>Wild Peak</t>
  </si>
  <si>
    <t>Random Camel</t>
  </si>
  <si>
    <t>Enheduanna (Gung ho)</t>
  </si>
  <si>
    <t>Gaia</t>
  </si>
  <si>
    <t>no FG minutes</t>
  </si>
  <si>
    <t>Enheduanna</t>
  </si>
  <si>
    <t>Interest expenditure - Rootstock</t>
  </si>
  <si>
    <t>Uncarved Stone</t>
  </si>
  <si>
    <t>Undergrowth</t>
  </si>
  <si>
    <t>Asterix</t>
  </si>
  <si>
    <t>Branches</t>
  </si>
  <si>
    <t>Chrysalis</t>
  </si>
  <si>
    <t>renewal</t>
  </si>
  <si>
    <t xml:space="preserve">Legal </t>
  </si>
  <si>
    <t>Tortoiseshell</t>
  </si>
  <si>
    <t>Liverpool Low Impact Group</t>
  </si>
  <si>
    <t>Plan B</t>
  </si>
  <si>
    <t>Skylark</t>
  </si>
  <si>
    <t>refinancing</t>
  </si>
  <si>
    <t xml:space="preserve">Trading co-ops </t>
  </si>
  <si>
    <t>Some Friends</t>
  </si>
  <si>
    <t>Lupine</t>
  </si>
  <si>
    <t>Haramia</t>
  </si>
  <si>
    <t xml:space="preserve">Enheduanna </t>
  </si>
  <si>
    <t xml:space="preserve">released </t>
  </si>
  <si>
    <t>Rhizome</t>
  </si>
  <si>
    <t>wood-fired heating</t>
  </si>
  <si>
    <t xml:space="preserve">Plan B </t>
  </si>
  <si>
    <t>Knott Wood Coppicers</t>
  </si>
  <si>
    <t>Black Combe</t>
  </si>
  <si>
    <t>Bartleby's Brewery</t>
  </si>
  <si>
    <t>Manchester Social Centre</t>
  </si>
  <si>
    <t>resubmitted</t>
  </si>
  <si>
    <t>no balance sheet</t>
  </si>
  <si>
    <t>Birmingham Bike Foundry</t>
  </si>
  <si>
    <t>SNARL</t>
  </si>
  <si>
    <t>Golem</t>
  </si>
  <si>
    <t>no CSG meeting</t>
  </si>
  <si>
    <t>2 houses</t>
  </si>
  <si>
    <t>Leeds Social Centre (Wharf Chambers)</t>
  </si>
  <si>
    <t>The Drive</t>
  </si>
  <si>
    <t>Shiro</t>
  </si>
  <si>
    <t>Roost</t>
  </si>
  <si>
    <t>Thoughts Become Things</t>
  </si>
  <si>
    <t>London Community Housing Co-op</t>
  </si>
  <si>
    <t>Black Dragon (Cydweithfa Draig Du)</t>
  </si>
  <si>
    <t>solar panels</t>
  </si>
  <si>
    <t>formally incorporated into legal WG , though sometimes continued to meet independently</t>
  </si>
  <si>
    <t>Hupla</t>
  </si>
  <si>
    <t>Perpetual Spinach</t>
  </si>
  <si>
    <t>Sheffield Social Centre</t>
  </si>
  <si>
    <t>Rose Howey</t>
  </si>
  <si>
    <t>The Burrow</t>
  </si>
  <si>
    <t>Black Dragon</t>
  </si>
  <si>
    <t>forestry workers co-op</t>
  </si>
  <si>
    <t>Highbury Farm (Stepping Stones_</t>
  </si>
  <si>
    <t>Access/Disability/Inclusion</t>
  </si>
  <si>
    <t>LED Fantastic</t>
  </si>
  <si>
    <t>20000?</t>
  </si>
  <si>
    <t>Ubergine</t>
  </si>
  <si>
    <t>re-presented</t>
  </si>
  <si>
    <t>Snarl</t>
  </si>
  <si>
    <t>Share instead</t>
  </si>
  <si>
    <t>Lack of B12</t>
  </si>
  <si>
    <t>re-joined</t>
  </si>
  <si>
    <t>no publicity minutes</t>
  </si>
  <si>
    <t>Branches option 1</t>
  </si>
  <si>
    <t>Branches option 2</t>
  </si>
  <si>
    <t>75000?</t>
  </si>
  <si>
    <t>Nutclough</t>
  </si>
  <si>
    <t>improvements to house</t>
  </si>
  <si>
    <t>yes - solar/wood heating</t>
  </si>
  <si>
    <t>Social Centres</t>
  </si>
  <si>
    <t>new/withdrawn</t>
  </si>
  <si>
    <t>new/withdrawn?</t>
  </si>
  <si>
    <t>joined</t>
  </si>
  <si>
    <t>associated</t>
  </si>
  <si>
    <t xml:space="preserve">Joined </t>
  </si>
  <si>
    <t>annual mean</t>
  </si>
  <si>
    <t>insufficient data</t>
  </si>
  <si>
    <t>total of FG support, annual mean</t>
  </si>
  <si>
    <t>add to 'other FG support'</t>
  </si>
  <si>
    <t>not used</t>
  </si>
  <si>
    <t>insufficient uses</t>
  </si>
  <si>
    <t>insufficient additonal data</t>
  </si>
  <si>
    <t>use other sources if poss</t>
  </si>
  <si>
    <t>associate member - no loan</t>
  </si>
  <si>
    <t>not full member - no loan</t>
  </si>
  <si>
    <t>mean 2000-2012</t>
  </si>
  <si>
    <t>data points</t>
  </si>
  <si>
    <t xml:space="preserve">total </t>
  </si>
  <si>
    <t>total</t>
  </si>
  <si>
    <t>total 2000-2012</t>
  </si>
  <si>
    <t>annual totals</t>
  </si>
  <si>
    <t>mean approval rate 2000-2012</t>
  </si>
  <si>
    <t>mean 2007-2011</t>
  </si>
  <si>
    <t>Total CSG support</t>
  </si>
  <si>
    <t xml:space="preserve">Number of full member co-ops present </t>
  </si>
  <si>
    <t>Applications to join (annual total)</t>
  </si>
  <si>
    <t>Full member co-ops attending gatherings (annual mean per gathering)</t>
  </si>
  <si>
    <t>Loan applications (annual total)</t>
  </si>
  <si>
    <t>Houses bought by full members (annual total)</t>
  </si>
  <si>
    <t>annual success rate</t>
  </si>
  <si>
    <t>biennial success rate</t>
  </si>
  <si>
    <t>CS</t>
  </si>
  <si>
    <t>Working groups meeting (annual mean per gathering)</t>
  </si>
  <si>
    <t>ongoing</t>
  </si>
  <si>
    <t>current status</t>
  </si>
  <si>
    <t>events</t>
  </si>
  <si>
    <t>merged with Publicity 1995</t>
  </si>
  <si>
    <t>Internal Communications (ICG)</t>
  </si>
  <si>
    <t>split into Co-op Support and Gatherings, 2004</t>
  </si>
  <si>
    <t>ceased to function</t>
  </si>
  <si>
    <t>merged with Development 2003</t>
  </si>
  <si>
    <t>ceased to function as regionalisation policy lapsed</t>
  </si>
  <si>
    <t>functioned sporadically - now 'Trading co-ops'</t>
  </si>
  <si>
    <t>incorporated Training</t>
  </si>
  <si>
    <t>RR did not join CDFA so not needed</t>
  </si>
  <si>
    <t>disbanded - RR decided not to join CDFA</t>
  </si>
  <si>
    <t>from split of ICG</t>
  </si>
  <si>
    <t>merged into Legal 2009</t>
  </si>
  <si>
    <t>incorporated HMO</t>
  </si>
  <si>
    <t>Houses in Multiple Occupation (HMO)</t>
  </si>
  <si>
    <t>functioned sporadically - replac ed by 'Trading co-ops'</t>
  </si>
  <si>
    <t>disbanded 2008 as RR not joining CDFA</t>
  </si>
  <si>
    <t xml:space="preserve">Support visits to new and existing co-ops </t>
  </si>
  <si>
    <t xml:space="preserve">Co-ops receiving other CSG support </t>
  </si>
  <si>
    <t xml:space="preserve">Co-ops receiving Finance Group support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</si>
</sst>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[$-809]dd\ mmmm\ yyyy"/>
    <numFmt numFmtId="166" formatCode="dd/mm/yy;@"/>
    <numFmt numFmtId="167" formatCode="0_ ;[Red]\-0\ 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Gill Sans MT"/>
      <family val="0"/>
    </font>
    <font>
      <sz val="10"/>
      <color indexed="8"/>
      <name val="Gill Sans MT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textRotation="90"/>
    </xf>
    <xf numFmtId="0" fontId="4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 textRotation="9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 shrinkToFit="1"/>
    </xf>
    <xf numFmtId="164" fontId="6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textRotation="90"/>
    </xf>
    <xf numFmtId="0" fontId="4" fillId="33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Fill="1" applyAlignment="1">
      <alignment/>
    </xf>
    <xf numFmtId="8" fontId="7" fillId="0" borderId="0" xfId="0" applyNumberFormat="1" applyFont="1" applyAlignment="1">
      <alignment wrapText="1" shrinkToFit="1"/>
    </xf>
    <xf numFmtId="8" fontId="6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6" fillId="33" borderId="0" xfId="0" applyNumberFormat="1" applyFont="1" applyFill="1" applyAlignment="1">
      <alignment/>
    </xf>
    <xf numFmtId="16" fontId="6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8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5" fillId="33" borderId="0" xfId="0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0" borderId="0" xfId="0" applyNumberFormat="1" applyFont="1" applyAlignment="1" applyProtection="1">
      <alignment wrapText="1" readingOrder="1"/>
      <protection locked="0"/>
    </xf>
    <xf numFmtId="0" fontId="4" fillId="0" borderId="0" xfId="0" applyNumberFormat="1" applyFont="1" applyAlignment="1" applyProtection="1">
      <alignment wrapText="1" readingOrder="1"/>
      <protection locked="0"/>
    </xf>
    <xf numFmtId="0" fontId="0" fillId="0" borderId="0" xfId="0" applyNumberFormat="1" applyAlignment="1" applyProtection="1">
      <alignment wrapText="1" readingOrder="1"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Activity at gatherings 2000-2012</a:t>
            </a:r>
          </a:p>
        </c:rich>
      </c:tx>
      <c:layout>
        <c:manualLayout>
          <c:xMode val="factor"/>
          <c:yMode val="factor"/>
          <c:x val="-0.00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56"/>
          <c:w val="0.6365"/>
          <c:h val="0.89375"/>
        </c:manualLayout>
      </c:layout>
      <c:lineChart>
        <c:grouping val="standard"/>
        <c:varyColors val="0"/>
        <c:ser>
          <c:idx val="1"/>
          <c:order val="0"/>
          <c:tx>
            <c:strRef>
              <c:f>'Questions (2)'!$B$13</c:f>
              <c:strCache>
                <c:ptCount val="1"/>
                <c:pt idx="0">
                  <c:v>Full member co-ops attending gatherings (annual mean per gathering)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(2)'!$AM$13:$CL$13</c:f>
              <c:numCache/>
            </c:numRef>
          </c:val>
          <c:smooth val="0"/>
        </c:ser>
        <c:ser>
          <c:idx val="3"/>
          <c:order val="1"/>
          <c:tx>
            <c:strRef>
              <c:f>'Questions (2)'!$B$25</c:f>
              <c:strCache>
                <c:ptCount val="1"/>
                <c:pt idx="0">
                  <c:v>Loan applications (annual total)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(2)'!$AM$25:$CL$25</c:f>
              <c:numCache/>
            </c:numRef>
          </c:val>
          <c:smooth val="0"/>
        </c:ser>
        <c:ser>
          <c:idx val="2"/>
          <c:order val="2"/>
          <c:tx>
            <c:strRef>
              <c:f>'Questions (2)'!$B$19</c:f>
              <c:strCache>
                <c:ptCount val="1"/>
                <c:pt idx="0">
                  <c:v>Applications to join (annual total)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(2)'!$AM$19:$CL$19</c:f>
              <c:numCache/>
            </c:numRef>
          </c:val>
          <c:smooth val="0"/>
        </c:ser>
        <c:ser>
          <c:idx val="0"/>
          <c:order val="3"/>
          <c:tx>
            <c:strRef>
              <c:f>'Questions (2)'!$K$11:$BM$11</c:f>
              <c:strCache>
                <c:ptCount val="1"/>
                <c:pt idx="0">
                  <c:v>2 2 2 2 2 2 2 2 2 2 2 2 2 2 6 2 2 2 2 2 2 2 2 2 2 2 2 2 2 2 2 ? 2 2 2 3 2 2 2 3 2 2 2 3 2 2 2 3 2 2 2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(2)'!$BN$11:$CL$11</c:f>
            </c:numRef>
          </c:val>
          <c:smooth val="0"/>
        </c:ser>
        <c:ser>
          <c:idx val="5"/>
          <c:order val="4"/>
          <c:tx>
            <c:strRef>
              <c:f>'Questions (2)'!$B$40</c:f>
              <c:strCache>
                <c:ptCount val="1"/>
                <c:pt idx="0">
                  <c:v>Working groups meeting (annual mean per gathering)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(2)'!$AM$40:$CL$40</c:f>
              <c:numCache/>
            </c:numRef>
          </c:val>
          <c:smooth val="0"/>
        </c:ser>
        <c:marker val="1"/>
        <c:axId val="31198333"/>
        <c:axId val="2925146"/>
      </c:lineChart>
      <c:catAx>
        <c:axId val="31198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5146"/>
        <c:crosses val="autoZero"/>
        <c:auto val="1"/>
        <c:lblOffset val="100"/>
        <c:tickLblSkip val="1"/>
        <c:tickMarkSkip val="4"/>
        <c:noMultiLvlLbl val="0"/>
      </c:catAx>
      <c:valAx>
        <c:axId val="292514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9833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5"/>
          <c:y val="0.3935"/>
          <c:w val="0.33775"/>
          <c:h val="0.2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Loan application success rate 2000-2012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85"/>
          <c:w val="0.666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'Questions (2)'!$C$28</c:f>
              <c:strCache>
                <c:ptCount val="1"/>
                <c:pt idx="0">
                  <c:v>annual success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(2)'!$AM$28:$CL$28</c:f>
              <c:numCache/>
            </c:numRef>
          </c:val>
          <c:smooth val="0"/>
        </c:ser>
        <c:ser>
          <c:idx val="1"/>
          <c:order val="1"/>
          <c:tx>
            <c:strRef>
              <c:f>'Questions (2)'!$C$29</c:f>
              <c:strCache>
                <c:ptCount val="1"/>
                <c:pt idx="0">
                  <c:v>biennial success 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(2)'!$AM$29:$CL$29</c:f>
              <c:numCache/>
            </c:numRef>
          </c:val>
          <c:smooth val="0"/>
        </c:ser>
        <c:marker val="1"/>
        <c:axId val="38026899"/>
        <c:axId val="24587640"/>
      </c:lineChart>
      <c:catAx>
        <c:axId val="38026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87640"/>
        <c:crosses val="autoZero"/>
        <c:auto val="1"/>
        <c:lblOffset val="100"/>
        <c:tickLblSkip val="1"/>
        <c:noMultiLvlLbl val="0"/>
      </c:catAx>
      <c:valAx>
        <c:axId val="2458764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26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5"/>
          <c:y val="0.48225"/>
          <c:w val="0.286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Joining application success rate 2000-2012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825"/>
          <c:w val="0.666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'Questions (2)'!$C$22</c:f>
              <c:strCache>
                <c:ptCount val="1"/>
                <c:pt idx="0">
                  <c:v>annual success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(2)'!$AM$22:$CL$22</c:f>
              <c:numCache/>
            </c:numRef>
          </c:val>
          <c:smooth val="0"/>
        </c:ser>
        <c:ser>
          <c:idx val="1"/>
          <c:order val="1"/>
          <c:tx>
            <c:strRef>
              <c:f>'Questions (2)'!$C$23</c:f>
              <c:strCache>
                <c:ptCount val="1"/>
                <c:pt idx="0">
                  <c:v>biennial success 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(2)'!$AM$23:$CL$23</c:f>
              <c:numCache/>
            </c:numRef>
          </c:val>
          <c:smooth val="0"/>
        </c:ser>
        <c:marker val="1"/>
        <c:axId val="51203865"/>
        <c:axId val="61670470"/>
      </c:lineChart>
      <c:catAx>
        <c:axId val="51203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70470"/>
        <c:crosses val="autoZero"/>
        <c:auto val="1"/>
        <c:lblOffset val="100"/>
        <c:tickLblSkip val="1"/>
        <c:noMultiLvlLbl val="0"/>
      </c:catAx>
      <c:valAx>
        <c:axId val="6167047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03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5"/>
          <c:y val="0.4805"/>
          <c:w val="0.286"/>
          <c:h val="0.1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Houses bought by full members 2000-2012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375"/>
          <c:w val="0.954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'Questions (2)'!$B$33</c:f>
              <c:strCache>
                <c:ptCount val="1"/>
                <c:pt idx="0">
                  <c:v>Houses bought by full members (annual total)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'Questions (2)'!$AM$6:$CL$6</c:f>
              <c:numCache/>
            </c:numRef>
          </c:cat>
          <c:val>
            <c:numRef>
              <c:f>'Questions (2)'!$AM$33:$CL$33</c:f>
              <c:numCache/>
            </c:numRef>
          </c:val>
        </c:ser>
        <c:gapWidth val="107"/>
        <c:axId val="63518607"/>
        <c:axId val="20435524"/>
      </c:barChart>
      <c:catAx>
        <c:axId val="63518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35524"/>
        <c:crosses val="autoZero"/>
        <c:auto val="1"/>
        <c:lblOffset val="50"/>
        <c:tickLblSkip val="1"/>
        <c:noMultiLvlLbl val="0"/>
      </c:catAx>
      <c:valAx>
        <c:axId val="20435524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1860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Co-ops receiving support 2000-2012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2025"/>
          <c:w val="0.6062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'Questions (2)'!$B$53</c:f>
              <c:strCache>
                <c:ptCount val="1"/>
                <c:pt idx="0">
                  <c:v>Support visits to new and existing co-ops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(2)'!$AM$53:$CL$53</c:f>
              <c:numCache/>
            </c:numRef>
          </c:val>
          <c:smooth val="0"/>
        </c:ser>
        <c:ser>
          <c:idx val="1"/>
          <c:order val="1"/>
          <c:tx>
            <c:strRef>
              <c:f>'Questions (2)'!$B$55</c:f>
              <c:strCache>
                <c:ptCount val="1"/>
                <c:pt idx="0">
                  <c:v>Co-ops receiving other CSG support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(2)'!$AM$55:$CL$55</c:f>
              <c:numCache/>
            </c:numRef>
          </c:val>
          <c:smooth val="0"/>
        </c:ser>
        <c:ser>
          <c:idx val="2"/>
          <c:order val="2"/>
          <c:tx>
            <c:strRef>
              <c:f>'Questions (2)'!$B$62</c:f>
              <c:strCache>
                <c:ptCount val="1"/>
                <c:pt idx="0">
                  <c:v>Co-ops receiving Finance Group support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(2)'!$AM$62:$CL$62</c:f>
              <c:numCache/>
            </c:numRef>
          </c:val>
          <c:smooth val="0"/>
        </c:ser>
        <c:marker val="1"/>
        <c:axId val="64335221"/>
        <c:axId val="31051506"/>
      </c:lineChart>
      <c:catAx>
        <c:axId val="64335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51506"/>
        <c:crosses val="autoZero"/>
        <c:auto val="1"/>
        <c:lblOffset val="100"/>
        <c:tickLblSkip val="1"/>
        <c:noMultiLvlLbl val="0"/>
      </c:catAx>
      <c:valAx>
        <c:axId val="31051506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3522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5"/>
          <c:y val="0.4005"/>
          <c:w val="0.34525"/>
          <c:h val="0.3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69</xdr:row>
      <xdr:rowOff>28575</xdr:rowOff>
    </xdr:from>
    <xdr:to>
      <xdr:col>14</xdr:col>
      <xdr:colOff>647700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5038725" y="10125075"/>
        <a:ext cx="80772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68</xdr:row>
      <xdr:rowOff>104775</xdr:rowOff>
    </xdr:from>
    <xdr:to>
      <xdr:col>2</xdr:col>
      <xdr:colOff>1704975</xdr:colOff>
      <xdr:row>83</xdr:row>
      <xdr:rowOff>161925</xdr:rowOff>
    </xdr:to>
    <xdr:graphicFrame>
      <xdr:nvGraphicFramePr>
        <xdr:cNvPr id="2" name="Chart 2"/>
        <xdr:cNvGraphicFramePr/>
      </xdr:nvGraphicFramePr>
      <xdr:xfrm>
        <a:off x="57150" y="10010775"/>
        <a:ext cx="4581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85</xdr:row>
      <xdr:rowOff>114300</xdr:rowOff>
    </xdr:from>
    <xdr:to>
      <xdr:col>2</xdr:col>
      <xdr:colOff>1704975</xdr:colOff>
      <xdr:row>100</xdr:row>
      <xdr:rowOff>180975</xdr:rowOff>
    </xdr:to>
    <xdr:graphicFrame>
      <xdr:nvGraphicFramePr>
        <xdr:cNvPr id="3" name="Chart 3"/>
        <xdr:cNvGraphicFramePr/>
      </xdr:nvGraphicFramePr>
      <xdr:xfrm>
        <a:off x="57150" y="13258800"/>
        <a:ext cx="45815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847725</xdr:colOff>
      <xdr:row>103</xdr:row>
      <xdr:rowOff>19050</xdr:rowOff>
    </xdr:from>
    <xdr:to>
      <xdr:col>11</xdr:col>
      <xdr:colOff>323850</xdr:colOff>
      <xdr:row>120</xdr:row>
      <xdr:rowOff>104775</xdr:rowOff>
    </xdr:to>
    <xdr:graphicFrame>
      <xdr:nvGraphicFramePr>
        <xdr:cNvPr id="4" name="Chart 4"/>
        <xdr:cNvGraphicFramePr/>
      </xdr:nvGraphicFramePr>
      <xdr:xfrm>
        <a:off x="5619750" y="16592550"/>
        <a:ext cx="5029200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704850</xdr:colOff>
      <xdr:row>68</xdr:row>
      <xdr:rowOff>171450</xdr:rowOff>
    </xdr:from>
    <xdr:to>
      <xdr:col>24</xdr:col>
      <xdr:colOff>514350</xdr:colOff>
      <xdr:row>86</xdr:row>
      <xdr:rowOff>161925</xdr:rowOff>
    </xdr:to>
    <xdr:graphicFrame>
      <xdr:nvGraphicFramePr>
        <xdr:cNvPr id="5" name="Chart 5"/>
        <xdr:cNvGraphicFramePr/>
      </xdr:nvGraphicFramePr>
      <xdr:xfrm>
        <a:off x="13887450" y="10077450"/>
        <a:ext cx="6238875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4"/>
  <sheetViews>
    <sheetView zoomScale="80" zoomScaleNormal="80" zoomScalePageLayoutView="0" workbookViewId="0" topLeftCell="A1">
      <pane xSplit="10110" topLeftCell="D1" activePane="topRight" state="split"/>
      <selection pane="topLeft" activeCell="C18" sqref="C18"/>
      <selection pane="topRight" activeCell="O13" sqref="O13"/>
    </sheetView>
  </sheetViews>
  <sheetFormatPr defaultColWidth="8.57421875" defaultRowHeight="15" customHeight="1"/>
  <cols>
    <col min="1" max="1" width="31.421875" style="0" customWidth="1"/>
    <col min="2" max="2" width="8.7109375" style="0" customWidth="1"/>
    <col min="3" max="3" width="54.28125" style="44" customWidth="1"/>
    <col min="4" max="4" width="20.7109375" style="0" customWidth="1"/>
  </cols>
  <sheetData>
    <row r="1" spans="1:86" ht="65.25" customHeight="1">
      <c r="A1" s="44" t="s">
        <v>288</v>
      </c>
      <c r="B1" s="44" t="s">
        <v>290</v>
      </c>
      <c r="C1" s="44" t="s">
        <v>601</v>
      </c>
      <c r="D1" s="44" t="s">
        <v>600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</row>
    <row r="2" spans="5:87" s="45" customFormat="1" ht="12.75" customHeight="1">
      <c r="E2" s="46" t="s">
        <v>86</v>
      </c>
      <c r="F2" s="46" t="s">
        <v>87</v>
      </c>
      <c r="G2" s="46" t="s">
        <v>88</v>
      </c>
      <c r="H2" s="46" t="s">
        <v>89</v>
      </c>
      <c r="I2" s="46" t="s">
        <v>90</v>
      </c>
      <c r="J2" s="46" t="s">
        <v>91</v>
      </c>
      <c r="K2" s="46" t="s">
        <v>92</v>
      </c>
      <c r="L2" s="46" t="s">
        <v>93</v>
      </c>
      <c r="M2" s="46" t="s">
        <v>94</v>
      </c>
      <c r="N2" s="46" t="s">
        <v>95</v>
      </c>
      <c r="O2" s="46" t="s">
        <v>96</v>
      </c>
      <c r="P2" s="46" t="s">
        <v>97</v>
      </c>
      <c r="Q2" s="46" t="s">
        <v>98</v>
      </c>
      <c r="R2" s="46" t="s">
        <v>99</v>
      </c>
      <c r="S2" s="46" t="s">
        <v>100</v>
      </c>
      <c r="T2" s="46" t="s">
        <v>101</v>
      </c>
      <c r="U2" s="46" t="s">
        <v>102</v>
      </c>
      <c r="V2" s="46" t="s">
        <v>103</v>
      </c>
      <c r="W2" s="46" t="s">
        <v>104</v>
      </c>
      <c r="X2" s="46" t="s">
        <v>105</v>
      </c>
      <c r="Y2" s="46" t="s">
        <v>106</v>
      </c>
      <c r="Z2" s="46" t="s">
        <v>107</v>
      </c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</row>
    <row r="3" spans="1:7" s="47" customFormat="1" ht="15" customHeight="1">
      <c r="A3" s="47" t="s">
        <v>289</v>
      </c>
      <c r="B3" s="47">
        <v>1993</v>
      </c>
      <c r="D3" s="47" t="s">
        <v>599</v>
      </c>
      <c r="G3" s="47" t="s">
        <v>290</v>
      </c>
    </row>
    <row r="4" spans="1:7" s="47" customFormat="1" ht="15" customHeight="1">
      <c r="A4" s="47" t="s">
        <v>291</v>
      </c>
      <c r="B4" s="47">
        <v>1993</v>
      </c>
      <c r="D4" s="47" t="s">
        <v>599</v>
      </c>
      <c r="G4" s="47" t="s">
        <v>290</v>
      </c>
    </row>
    <row r="5" spans="1:7" s="47" customFormat="1" ht="15" customHeight="1">
      <c r="A5" s="47" t="s">
        <v>603</v>
      </c>
      <c r="B5" s="47">
        <v>1993</v>
      </c>
      <c r="C5" s="47" t="s">
        <v>604</v>
      </c>
      <c r="G5" s="47" t="s">
        <v>290</v>
      </c>
    </row>
    <row r="6" spans="1:13" s="47" customFormat="1" ht="15" customHeight="1">
      <c r="A6" s="47" t="s">
        <v>292</v>
      </c>
      <c r="B6" s="47">
        <v>1994</v>
      </c>
      <c r="C6" s="47" t="s">
        <v>602</v>
      </c>
      <c r="M6" s="47" t="s">
        <v>290</v>
      </c>
    </row>
    <row r="7" spans="1:14" s="47" customFormat="1" ht="15" customHeight="1">
      <c r="A7" s="47" t="s">
        <v>293</v>
      </c>
      <c r="B7" s="47">
        <v>1994</v>
      </c>
      <c r="C7" s="47" t="s">
        <v>605</v>
      </c>
      <c r="N7" s="47" t="s">
        <v>294</v>
      </c>
    </row>
    <row r="8" spans="1:14" s="47" customFormat="1" ht="15" customHeight="1">
      <c r="A8" s="47" t="s">
        <v>295</v>
      </c>
      <c r="B8" s="47">
        <v>1994</v>
      </c>
      <c r="D8" s="47" t="s">
        <v>599</v>
      </c>
      <c r="N8" s="47" t="s">
        <v>294</v>
      </c>
    </row>
    <row r="9" spans="1:17" s="47" customFormat="1" ht="15" customHeight="1">
      <c r="A9" s="47" t="s">
        <v>549</v>
      </c>
      <c r="B9" s="47">
        <v>1995</v>
      </c>
      <c r="D9" s="47" t="s">
        <v>599</v>
      </c>
      <c r="Q9" s="47" t="s">
        <v>290</v>
      </c>
    </row>
    <row r="10" spans="1:21" s="47" customFormat="1" ht="15" customHeight="1">
      <c r="A10" s="47" t="s">
        <v>298</v>
      </c>
      <c r="B10" s="47">
        <v>1996</v>
      </c>
      <c r="D10" s="47" t="s">
        <v>599</v>
      </c>
      <c r="U10" s="47" t="s">
        <v>290</v>
      </c>
    </row>
    <row r="11" spans="1:22" s="47" customFormat="1" ht="15" customHeight="1">
      <c r="A11" s="47" t="s">
        <v>299</v>
      </c>
      <c r="B11" s="47">
        <v>1996</v>
      </c>
      <c r="C11" s="47" t="s">
        <v>605</v>
      </c>
      <c r="V11" s="47" t="s">
        <v>300</v>
      </c>
    </row>
    <row r="12" spans="1:23" s="47" customFormat="1" ht="15" customHeight="1">
      <c r="A12" s="47" t="s">
        <v>301</v>
      </c>
      <c r="B12" s="47">
        <v>1997</v>
      </c>
      <c r="C12" s="47" t="s">
        <v>606</v>
      </c>
      <c r="W12" s="47" t="s">
        <v>302</v>
      </c>
    </row>
    <row r="13" spans="1:23" s="47" customFormat="1" ht="15" customHeight="1">
      <c r="A13" s="47" t="s">
        <v>303</v>
      </c>
      <c r="B13" s="47">
        <v>1997</v>
      </c>
      <c r="C13" s="47" t="s">
        <v>607</v>
      </c>
      <c r="W13" s="47" t="s">
        <v>302</v>
      </c>
    </row>
    <row r="14" spans="1:38" s="47" customFormat="1" ht="15" customHeight="1">
      <c r="A14" s="47" t="s">
        <v>409</v>
      </c>
      <c r="B14" s="47">
        <v>2000</v>
      </c>
      <c r="C14" s="47" t="s">
        <v>616</v>
      </c>
      <c r="AL14" s="47" t="s">
        <v>290</v>
      </c>
    </row>
    <row r="15" spans="1:36" s="47" customFormat="1" ht="15" customHeight="1">
      <c r="A15" s="47" t="s">
        <v>419</v>
      </c>
      <c r="B15" s="47">
        <v>2000</v>
      </c>
      <c r="C15" s="47" t="s">
        <v>605</v>
      </c>
      <c r="AJ15" s="47" t="s">
        <v>300</v>
      </c>
    </row>
    <row r="16" spans="1:41" s="47" customFormat="1" ht="15" customHeight="1">
      <c r="A16" s="47" t="s">
        <v>428</v>
      </c>
      <c r="B16" s="47">
        <v>2001</v>
      </c>
      <c r="C16" s="47" t="s">
        <v>605</v>
      </c>
      <c r="AO16" s="47" t="s">
        <v>290</v>
      </c>
    </row>
    <row r="17" spans="1:49" s="47" customFormat="1" ht="15" customHeight="1">
      <c r="A17" s="47" t="s">
        <v>453</v>
      </c>
      <c r="B17" s="47">
        <v>2003</v>
      </c>
      <c r="C17" s="47" t="s">
        <v>609</v>
      </c>
      <c r="D17" s="47" t="s">
        <v>599</v>
      </c>
      <c r="AW17" s="47" t="s">
        <v>290</v>
      </c>
    </row>
    <row r="18" spans="1:69" s="47" customFormat="1" ht="15" customHeight="1">
      <c r="A18" s="47" t="s">
        <v>462</v>
      </c>
      <c r="B18" s="47">
        <v>2004</v>
      </c>
      <c r="C18" s="47" t="s">
        <v>617</v>
      </c>
      <c r="BA18" s="47" t="s">
        <v>290</v>
      </c>
      <c r="BQ18" s="47" t="s">
        <v>611</v>
      </c>
    </row>
    <row r="19" spans="1:54" s="47" customFormat="1" ht="15" customHeight="1">
      <c r="A19" s="47" t="s">
        <v>467</v>
      </c>
      <c r="B19" s="47">
        <v>2004</v>
      </c>
      <c r="C19" s="47" t="s">
        <v>612</v>
      </c>
      <c r="D19" s="47" t="s">
        <v>599</v>
      </c>
      <c r="BB19" s="47" t="s">
        <v>290</v>
      </c>
    </row>
    <row r="20" spans="1:54" s="47" customFormat="1" ht="15" customHeight="1">
      <c r="A20" s="47" t="s">
        <v>468</v>
      </c>
      <c r="B20" s="47">
        <v>2004</v>
      </c>
      <c r="C20" s="47" t="s">
        <v>612</v>
      </c>
      <c r="D20" s="47" t="s">
        <v>599</v>
      </c>
      <c r="BB20" s="47" t="s">
        <v>290</v>
      </c>
    </row>
    <row r="21" spans="1:71" s="47" customFormat="1" ht="15" customHeight="1">
      <c r="A21" s="47" t="s">
        <v>615</v>
      </c>
      <c r="B21" s="47">
        <v>2006</v>
      </c>
      <c r="C21" s="47" t="s">
        <v>613</v>
      </c>
      <c r="BG21" s="47" t="s">
        <v>290</v>
      </c>
      <c r="BS21" s="47" t="s">
        <v>540</v>
      </c>
    </row>
    <row r="22" spans="1:71" s="47" customFormat="1" ht="15" customHeight="1">
      <c r="A22" s="47" t="s">
        <v>506</v>
      </c>
      <c r="B22" s="47">
        <v>2009</v>
      </c>
      <c r="C22" s="47" t="s">
        <v>614</v>
      </c>
      <c r="D22" s="47" t="s">
        <v>599</v>
      </c>
      <c r="BS22" s="47" t="s">
        <v>290</v>
      </c>
    </row>
    <row r="23" spans="1:73" s="47" customFormat="1" ht="15" customHeight="1">
      <c r="A23" s="47" t="s">
        <v>512</v>
      </c>
      <c r="B23" s="47">
        <v>2009</v>
      </c>
      <c r="D23" s="47" t="s">
        <v>599</v>
      </c>
      <c r="BU23" s="47" t="s">
        <v>290</v>
      </c>
    </row>
    <row r="24" spans="1:83" s="47" customFormat="1" ht="15" customHeight="1">
      <c r="A24" s="47" t="s">
        <v>565</v>
      </c>
      <c r="B24" s="47">
        <v>2012</v>
      </c>
      <c r="D24" s="47" t="s">
        <v>599</v>
      </c>
      <c r="CE24" s="47" t="s">
        <v>396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66"/>
  <sheetViews>
    <sheetView tabSelected="1" zoomScale="80" zoomScaleNormal="80" zoomScalePageLayoutView="0" workbookViewId="0" topLeftCell="B5">
      <pane xSplit="6345" ySplit="555" topLeftCell="D68" activePane="bottomRight" state="split"/>
      <selection pane="topLeft" activeCell="E52" sqref="E52"/>
      <selection pane="topRight" activeCell="D5" sqref="D5"/>
      <selection pane="bottomLeft" activeCell="B65" sqref="B65"/>
      <selection pane="bottomRight" activeCell="E46" sqref="E46"/>
    </sheetView>
  </sheetViews>
  <sheetFormatPr defaultColWidth="8.57421875" defaultRowHeight="15"/>
  <cols>
    <col min="1" max="1" width="3.28125" style="5" customWidth="1"/>
    <col min="2" max="2" width="40.7109375" style="5" customWidth="1"/>
    <col min="3" max="3" width="27.57421875" style="5" customWidth="1"/>
    <col min="4" max="4" width="14.00390625" style="5" customWidth="1"/>
    <col min="5" max="5" width="16.57421875" style="5" customWidth="1"/>
    <col min="6" max="8" width="14.00390625" style="5" customWidth="1"/>
    <col min="9" max="10" width="10.7109375" style="5" hidden="1" customWidth="1"/>
    <col min="11" max="38" width="10.7109375" style="5" customWidth="1"/>
    <col min="39" max="39" width="11.421875" style="5" customWidth="1"/>
    <col min="40" max="132" width="10.7109375" style="5" customWidth="1"/>
    <col min="133" max="16384" width="8.57421875" style="5" customWidth="1"/>
  </cols>
  <sheetData>
    <row r="1" spans="2:91" ht="15" customHeight="1" hidden="1">
      <c r="B1" s="5" t="s">
        <v>0</v>
      </c>
      <c r="I1" s="5">
        <v>1992</v>
      </c>
      <c r="J1" s="5">
        <v>1992</v>
      </c>
      <c r="K1" s="5">
        <v>1993</v>
      </c>
      <c r="L1" s="5">
        <v>1993</v>
      </c>
      <c r="M1" s="5">
        <v>1993</v>
      </c>
      <c r="N1" s="5">
        <v>1993</v>
      </c>
      <c r="O1" s="5">
        <v>1994</v>
      </c>
      <c r="P1" s="5">
        <v>1994</v>
      </c>
      <c r="Q1" s="5">
        <v>1994</v>
      </c>
      <c r="R1" s="5">
        <v>1994</v>
      </c>
      <c r="S1" s="5">
        <v>1995</v>
      </c>
      <c r="T1" s="5">
        <v>1995</v>
      </c>
      <c r="U1" s="5">
        <v>1995</v>
      </c>
      <c r="V1" s="5">
        <v>1995</v>
      </c>
      <c r="W1" s="5">
        <v>1996</v>
      </c>
      <c r="X1" s="5">
        <v>1996</v>
      </c>
      <c r="Y1" s="5">
        <v>1996</v>
      </c>
      <c r="Z1" s="5">
        <v>1996</v>
      </c>
      <c r="AA1" s="5">
        <v>1997</v>
      </c>
      <c r="AB1" s="5">
        <v>1997</v>
      </c>
      <c r="AC1" s="5">
        <v>1997</v>
      </c>
      <c r="AD1" s="5">
        <v>1997</v>
      </c>
      <c r="AE1" s="5">
        <v>1998</v>
      </c>
      <c r="AG1" s="5">
        <v>1998</v>
      </c>
      <c r="AH1" s="5">
        <v>1998</v>
      </c>
      <c r="AI1" s="5">
        <v>1998</v>
      </c>
      <c r="AJ1" s="5">
        <v>1999</v>
      </c>
      <c r="AK1" s="5">
        <v>1999</v>
      </c>
      <c r="AL1" s="5">
        <v>1999</v>
      </c>
      <c r="AM1" s="5">
        <v>1999</v>
      </c>
      <c r="AN1" s="5">
        <v>2000</v>
      </c>
      <c r="AO1" s="5">
        <v>2000</v>
      </c>
      <c r="AP1" s="5">
        <v>2000</v>
      </c>
      <c r="AQ1" s="5">
        <v>2000</v>
      </c>
      <c r="AR1" s="5">
        <v>2001</v>
      </c>
      <c r="AS1" s="5">
        <v>2001</v>
      </c>
      <c r="AT1" s="5">
        <v>2001</v>
      </c>
      <c r="AU1" s="5">
        <v>2001</v>
      </c>
      <c r="AV1" s="5">
        <v>2002</v>
      </c>
      <c r="AW1" s="5">
        <v>2002</v>
      </c>
      <c r="AX1" s="5">
        <v>2002</v>
      </c>
      <c r="AY1" s="5">
        <v>2002</v>
      </c>
      <c r="AZ1" s="5">
        <v>2003</v>
      </c>
      <c r="BA1" s="5">
        <v>2003</v>
      </c>
      <c r="BB1" s="5">
        <v>2003</v>
      </c>
      <c r="BC1" s="5">
        <v>2003</v>
      </c>
      <c r="BD1" s="5">
        <v>2004</v>
      </c>
      <c r="BE1" s="5">
        <v>2004</v>
      </c>
      <c r="BF1" s="5">
        <v>2004</v>
      </c>
      <c r="BG1" s="5">
        <v>2004</v>
      </c>
      <c r="BH1" s="5">
        <v>2005</v>
      </c>
      <c r="BI1" s="5">
        <v>2005</v>
      </c>
      <c r="BJ1" s="5">
        <v>2005</v>
      </c>
      <c r="BK1" s="5">
        <v>2005</v>
      </c>
      <c r="BL1" s="5">
        <v>2006</v>
      </c>
      <c r="BM1" s="5">
        <v>2006</v>
      </c>
      <c r="BN1" s="5">
        <v>2006</v>
      </c>
      <c r="BO1" s="5">
        <v>2006</v>
      </c>
      <c r="BP1" s="5">
        <v>2007</v>
      </c>
      <c r="BQ1" s="5">
        <v>2007</v>
      </c>
      <c r="BR1" s="5">
        <v>2007</v>
      </c>
      <c r="BS1" s="5">
        <v>2007</v>
      </c>
      <c r="BT1" s="5">
        <v>2008</v>
      </c>
      <c r="BU1" s="5">
        <v>2008</v>
      </c>
      <c r="BV1" s="5">
        <v>2008</v>
      </c>
      <c r="BW1" s="5">
        <v>2008</v>
      </c>
      <c r="BX1" s="5">
        <v>2009</v>
      </c>
      <c r="BY1" s="5">
        <v>2009</v>
      </c>
      <c r="BZ1" s="5">
        <v>2009</v>
      </c>
      <c r="CA1" s="5">
        <v>2009</v>
      </c>
      <c r="CB1" s="5">
        <v>2010</v>
      </c>
      <c r="CC1" s="5">
        <v>2010</v>
      </c>
      <c r="CD1" s="5">
        <v>2010</v>
      </c>
      <c r="CE1" s="5">
        <v>2010</v>
      </c>
      <c r="CF1" s="5">
        <v>2011</v>
      </c>
      <c r="CG1" s="5">
        <v>2011</v>
      </c>
      <c r="CH1" s="5">
        <v>2011</v>
      </c>
      <c r="CI1" s="5">
        <v>2011</v>
      </c>
      <c r="CJ1" s="5">
        <v>2012</v>
      </c>
      <c r="CK1" s="5">
        <v>2012</v>
      </c>
      <c r="CL1" s="5">
        <v>2012</v>
      </c>
      <c r="CM1" s="5">
        <v>2012</v>
      </c>
    </row>
    <row r="2" spans="2:91" ht="15" customHeight="1" hidden="1">
      <c r="B2" s="5" t="s">
        <v>1</v>
      </c>
      <c r="I2" s="5">
        <v>3</v>
      </c>
      <c r="J2" s="5">
        <v>4</v>
      </c>
      <c r="K2" s="5">
        <v>1</v>
      </c>
      <c r="L2" s="5">
        <v>2</v>
      </c>
      <c r="M2" s="5">
        <v>3</v>
      </c>
      <c r="N2" s="5">
        <v>4</v>
      </c>
      <c r="O2" s="5">
        <v>1</v>
      </c>
      <c r="P2" s="5">
        <v>2</v>
      </c>
      <c r="Q2" s="5">
        <v>3</v>
      </c>
      <c r="R2" s="5">
        <v>4</v>
      </c>
      <c r="S2" s="5">
        <v>1</v>
      </c>
      <c r="T2" s="5">
        <v>2</v>
      </c>
      <c r="U2" s="5">
        <v>3</v>
      </c>
      <c r="V2" s="5">
        <v>4</v>
      </c>
      <c r="W2" s="5">
        <v>1</v>
      </c>
      <c r="X2" s="5">
        <v>2</v>
      </c>
      <c r="Y2" s="5">
        <v>3</v>
      </c>
      <c r="Z2" s="5">
        <v>4</v>
      </c>
      <c r="AA2" s="5">
        <v>1</v>
      </c>
      <c r="AB2" s="5">
        <v>2</v>
      </c>
      <c r="AC2" s="5">
        <v>3</v>
      </c>
      <c r="AD2" s="5">
        <v>4</v>
      </c>
      <c r="AE2" s="5">
        <v>1</v>
      </c>
      <c r="AG2" s="5">
        <v>2</v>
      </c>
      <c r="AH2" s="5">
        <v>3</v>
      </c>
      <c r="AI2" s="5">
        <v>4</v>
      </c>
      <c r="AJ2" s="5">
        <v>1</v>
      </c>
      <c r="AK2" s="5">
        <v>2</v>
      </c>
      <c r="AL2" s="5">
        <v>3</v>
      </c>
      <c r="AM2" s="5">
        <v>4</v>
      </c>
      <c r="AN2" s="5">
        <v>1</v>
      </c>
      <c r="AO2" s="5">
        <v>2</v>
      </c>
      <c r="AP2" s="5">
        <v>3</v>
      </c>
      <c r="AQ2" s="5">
        <v>4</v>
      </c>
      <c r="AR2" s="5">
        <v>1</v>
      </c>
      <c r="AS2" s="5">
        <v>2</v>
      </c>
      <c r="AT2" s="5">
        <v>3</v>
      </c>
      <c r="AU2" s="5">
        <v>4</v>
      </c>
      <c r="AV2" s="5">
        <v>1</v>
      </c>
      <c r="AW2" s="5">
        <v>2</v>
      </c>
      <c r="AX2" s="5">
        <v>3</v>
      </c>
      <c r="AY2" s="5">
        <v>4</v>
      </c>
      <c r="AZ2" s="5">
        <v>1</v>
      </c>
      <c r="BA2" s="5">
        <v>2</v>
      </c>
      <c r="BB2" s="5">
        <v>3</v>
      </c>
      <c r="BC2" s="5">
        <v>4</v>
      </c>
      <c r="BD2" s="5">
        <v>1</v>
      </c>
      <c r="BE2" s="5">
        <v>2</v>
      </c>
      <c r="BF2" s="5">
        <v>3</v>
      </c>
      <c r="BG2" s="5">
        <v>4</v>
      </c>
      <c r="BH2" s="5">
        <v>1</v>
      </c>
      <c r="BI2" s="5">
        <v>2</v>
      </c>
      <c r="BJ2" s="5">
        <v>3</v>
      </c>
      <c r="BK2" s="5">
        <v>4</v>
      </c>
      <c r="BL2" s="5">
        <v>1</v>
      </c>
      <c r="BM2" s="5">
        <v>2</v>
      </c>
      <c r="BN2" s="5">
        <v>3</v>
      </c>
      <c r="BO2" s="5">
        <v>4</v>
      </c>
      <c r="BP2" s="5">
        <v>1</v>
      </c>
      <c r="BQ2" s="5">
        <v>2</v>
      </c>
      <c r="BR2" s="5">
        <v>3</v>
      </c>
      <c r="BS2" s="5">
        <v>4</v>
      </c>
      <c r="BT2" s="5">
        <v>1</v>
      </c>
      <c r="BU2" s="5">
        <v>2</v>
      </c>
      <c r="BV2" s="5">
        <v>3</v>
      </c>
      <c r="BW2" s="5">
        <v>4</v>
      </c>
      <c r="BX2" s="5">
        <v>1</v>
      </c>
      <c r="BY2" s="5">
        <v>2</v>
      </c>
      <c r="BZ2" s="5">
        <v>3</v>
      </c>
      <c r="CA2" s="5">
        <v>4</v>
      </c>
      <c r="CB2" s="5">
        <v>1</v>
      </c>
      <c r="CC2" s="5">
        <v>2</v>
      </c>
      <c r="CD2" s="5">
        <v>3</v>
      </c>
      <c r="CE2" s="5">
        <v>4</v>
      </c>
      <c r="CF2" s="5">
        <v>1</v>
      </c>
      <c r="CG2" s="5">
        <v>2</v>
      </c>
      <c r="CH2" s="5">
        <v>3</v>
      </c>
      <c r="CI2" s="5">
        <v>4</v>
      </c>
      <c r="CJ2" s="5">
        <v>1</v>
      </c>
      <c r="CK2" s="5">
        <v>2</v>
      </c>
      <c r="CL2" s="5">
        <v>3</v>
      </c>
      <c r="CM2" s="5">
        <v>4</v>
      </c>
    </row>
    <row r="3" spans="2:91" ht="15" customHeight="1" hidden="1">
      <c r="B3" s="5" t="s">
        <v>2</v>
      </c>
      <c r="I3" s="5">
        <v>199203</v>
      </c>
      <c r="J3" s="5">
        <v>199204</v>
      </c>
      <c r="K3" s="5">
        <v>199301</v>
      </c>
      <c r="L3" s="5">
        <v>199302</v>
      </c>
      <c r="M3" s="5">
        <v>199303</v>
      </c>
      <c r="N3" s="5">
        <v>199304</v>
      </c>
      <c r="O3" s="5">
        <v>199401</v>
      </c>
      <c r="P3" s="5">
        <v>199402</v>
      </c>
      <c r="Q3" s="5">
        <v>199403</v>
      </c>
      <c r="R3" s="5">
        <v>199404</v>
      </c>
      <c r="S3" s="5">
        <v>199501</v>
      </c>
      <c r="T3" s="5">
        <v>199502</v>
      </c>
      <c r="U3" s="5">
        <v>199503</v>
      </c>
      <c r="V3" s="5">
        <v>199504</v>
      </c>
      <c r="W3" s="5">
        <v>199601</v>
      </c>
      <c r="X3" s="5">
        <v>199602</v>
      </c>
      <c r="Y3" s="5">
        <v>199603</v>
      </c>
      <c r="Z3" s="5">
        <v>199604</v>
      </c>
      <c r="AA3" s="5">
        <v>199701</v>
      </c>
      <c r="AB3" s="5">
        <v>199702</v>
      </c>
      <c r="AC3" s="5">
        <v>199703</v>
      </c>
      <c r="AD3" s="5">
        <v>199704</v>
      </c>
      <c r="AE3" s="5">
        <v>199801</v>
      </c>
      <c r="AG3" s="5">
        <v>199802</v>
      </c>
      <c r="AH3" s="5">
        <v>199803</v>
      </c>
      <c r="AI3" s="5">
        <v>199804</v>
      </c>
      <c r="AJ3" s="5">
        <v>199901</v>
      </c>
      <c r="AK3" s="5">
        <v>199902</v>
      </c>
      <c r="AL3" s="5">
        <v>199903</v>
      </c>
      <c r="AM3" s="5">
        <v>199904</v>
      </c>
      <c r="AN3" s="5">
        <v>200001</v>
      </c>
      <c r="AO3" s="5">
        <v>200002</v>
      </c>
      <c r="AP3" s="5">
        <v>200003</v>
      </c>
      <c r="AQ3" s="5">
        <v>200004</v>
      </c>
      <c r="AR3" s="5">
        <v>200101</v>
      </c>
      <c r="AS3" s="5">
        <v>200102</v>
      </c>
      <c r="AT3" s="5">
        <v>200103</v>
      </c>
      <c r="AU3" s="5">
        <v>200104</v>
      </c>
      <c r="AV3" s="5">
        <v>200201</v>
      </c>
      <c r="AW3" s="5">
        <v>200202</v>
      </c>
      <c r="AX3" s="5">
        <v>200203</v>
      </c>
      <c r="AY3" s="5">
        <v>200204</v>
      </c>
      <c r="AZ3" s="5">
        <v>200301</v>
      </c>
      <c r="BA3" s="5">
        <v>200302</v>
      </c>
      <c r="BB3" s="5">
        <v>200303</v>
      </c>
      <c r="BC3" s="5">
        <v>200304</v>
      </c>
      <c r="BD3" s="5">
        <v>200401</v>
      </c>
      <c r="BE3" s="5">
        <v>200402</v>
      </c>
      <c r="BF3" s="5">
        <v>200403</v>
      </c>
      <c r="BG3" s="5">
        <v>200404</v>
      </c>
      <c r="BH3" s="5">
        <v>200501</v>
      </c>
      <c r="BI3" s="5">
        <v>200502</v>
      </c>
      <c r="BJ3" s="5">
        <v>200503</v>
      </c>
      <c r="BK3" s="5">
        <v>200504</v>
      </c>
      <c r="BL3" s="5">
        <v>200601</v>
      </c>
      <c r="BM3" s="5">
        <v>200602</v>
      </c>
      <c r="BN3" s="5">
        <v>200603</v>
      </c>
      <c r="BO3" s="5">
        <v>200604</v>
      </c>
      <c r="BP3" s="5">
        <v>200701</v>
      </c>
      <c r="BQ3" s="5">
        <v>200702</v>
      </c>
      <c r="BR3" s="5">
        <v>200703</v>
      </c>
      <c r="BS3" s="5">
        <v>200704</v>
      </c>
      <c r="BT3" s="5">
        <v>200801</v>
      </c>
      <c r="BU3" s="5">
        <v>200802</v>
      </c>
      <c r="BV3" s="5">
        <v>200803</v>
      </c>
      <c r="BW3" s="5">
        <v>200804</v>
      </c>
      <c r="BX3" s="5">
        <v>200901</v>
      </c>
      <c r="BY3" s="5">
        <v>200902</v>
      </c>
      <c r="BZ3" s="5">
        <v>200903</v>
      </c>
      <c r="CA3" s="5">
        <v>200904</v>
      </c>
      <c r="CB3" s="5">
        <v>201001</v>
      </c>
      <c r="CC3" s="5">
        <v>201002</v>
      </c>
      <c r="CD3" s="5">
        <v>201003</v>
      </c>
      <c r="CE3" s="5">
        <v>201004</v>
      </c>
      <c r="CF3" s="5">
        <v>201101</v>
      </c>
      <c r="CG3" s="5">
        <v>201102</v>
      </c>
      <c r="CH3" s="5">
        <v>201103</v>
      </c>
      <c r="CI3" s="5">
        <v>201104</v>
      </c>
      <c r="CJ3" s="5">
        <v>201201</v>
      </c>
      <c r="CK3" s="5">
        <v>201202</v>
      </c>
      <c r="CL3" s="5">
        <v>201203</v>
      </c>
      <c r="CM3" s="5">
        <v>201204</v>
      </c>
    </row>
    <row r="4" spans="2:91" ht="87.75" customHeight="1" hidden="1">
      <c r="B4" s="5" t="s">
        <v>205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/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38</v>
      </c>
      <c r="AS4" s="6" t="s">
        <v>39</v>
      </c>
      <c r="AT4" s="6" t="s">
        <v>40</v>
      </c>
      <c r="AU4" s="6" t="s">
        <v>41</v>
      </c>
      <c r="AV4" s="6" t="s">
        <v>42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51</v>
      </c>
      <c r="BF4" s="6" t="s">
        <v>52</v>
      </c>
      <c r="BG4" s="6" t="s">
        <v>53</v>
      </c>
      <c r="BH4" s="6" t="s">
        <v>54</v>
      </c>
      <c r="BI4" s="6" t="s">
        <v>55</v>
      </c>
      <c r="BJ4" s="6" t="s">
        <v>56</v>
      </c>
      <c r="BK4" s="6" t="s">
        <v>57</v>
      </c>
      <c r="BL4" s="6" t="s">
        <v>58</v>
      </c>
      <c r="BM4" s="6" t="s">
        <v>59</v>
      </c>
      <c r="BN4" s="6" t="s">
        <v>60</v>
      </c>
      <c r="BO4" s="6" t="s">
        <v>61</v>
      </c>
      <c r="BP4" s="6" t="s">
        <v>62</v>
      </c>
      <c r="BQ4" s="6" t="s">
        <v>63</v>
      </c>
      <c r="BR4" s="6" t="s">
        <v>64</v>
      </c>
      <c r="BS4" s="6" t="s">
        <v>65</v>
      </c>
      <c r="BT4" s="6" t="s">
        <v>66</v>
      </c>
      <c r="BU4" s="6" t="s">
        <v>67</v>
      </c>
      <c r="BV4" s="6" t="s">
        <v>68</v>
      </c>
      <c r="BW4" s="6" t="s">
        <v>69</v>
      </c>
      <c r="BX4" s="6" t="s">
        <v>70</v>
      </c>
      <c r="BY4" s="6" t="s">
        <v>71</v>
      </c>
      <c r="BZ4" s="6" t="s">
        <v>72</v>
      </c>
      <c r="CA4" s="6" t="s">
        <v>73</v>
      </c>
      <c r="CB4" s="6" t="s">
        <v>74</v>
      </c>
      <c r="CC4" s="6" t="s">
        <v>75</v>
      </c>
      <c r="CD4" s="6" t="s">
        <v>76</v>
      </c>
      <c r="CE4" s="6" t="s">
        <v>77</v>
      </c>
      <c r="CF4" s="6" t="s">
        <v>78</v>
      </c>
      <c r="CG4" s="6" t="s">
        <v>79</v>
      </c>
      <c r="CH4" s="6" t="s">
        <v>80</v>
      </c>
      <c r="CI4" s="6" t="s">
        <v>81</v>
      </c>
      <c r="CJ4" s="6" t="s">
        <v>82</v>
      </c>
      <c r="CK4" s="6" t="s">
        <v>83</v>
      </c>
      <c r="CL4" s="6" t="s">
        <v>84</v>
      </c>
      <c r="CM4" s="6" t="s">
        <v>85</v>
      </c>
    </row>
    <row r="5" spans="9:91" s="7" customFormat="1" ht="19.5" customHeight="1">
      <c r="I5" s="3" t="s">
        <v>86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  <c r="S5" s="3" t="s">
        <v>96</v>
      </c>
      <c r="T5" s="3" t="s">
        <v>97</v>
      </c>
      <c r="U5" s="3" t="s">
        <v>98</v>
      </c>
      <c r="V5" s="3" t="s">
        <v>99</v>
      </c>
      <c r="W5" s="3" t="s">
        <v>100</v>
      </c>
      <c r="X5" s="3" t="s">
        <v>101</v>
      </c>
      <c r="Y5" s="3" t="s">
        <v>102</v>
      </c>
      <c r="Z5" s="3" t="s">
        <v>103</v>
      </c>
      <c r="AA5" s="3" t="s">
        <v>104</v>
      </c>
      <c r="AB5" s="3" t="s">
        <v>105</v>
      </c>
      <c r="AC5" s="3" t="s">
        <v>106</v>
      </c>
      <c r="AD5" s="3" t="s">
        <v>107</v>
      </c>
      <c r="AE5" s="3" t="s">
        <v>108</v>
      </c>
      <c r="AF5" s="3" t="s">
        <v>109</v>
      </c>
      <c r="AG5" s="3" t="s">
        <v>110</v>
      </c>
      <c r="AH5" s="3" t="s">
        <v>111</v>
      </c>
      <c r="AI5" s="3" t="s">
        <v>112</v>
      </c>
      <c r="AJ5" s="3" t="s">
        <v>113</v>
      </c>
      <c r="AK5" s="3" t="s">
        <v>114</v>
      </c>
      <c r="AL5" s="18"/>
      <c r="AM5" s="14" t="s">
        <v>356</v>
      </c>
      <c r="AN5" s="14" t="s">
        <v>357</v>
      </c>
      <c r="AO5" s="14" t="s">
        <v>358</v>
      </c>
      <c r="AP5" s="14" t="s">
        <v>359</v>
      </c>
      <c r="AQ5" s="13" t="s">
        <v>308</v>
      </c>
      <c r="AR5" s="13" t="s">
        <v>309</v>
      </c>
      <c r="AS5" s="14" t="s">
        <v>310</v>
      </c>
      <c r="AT5" s="14" t="s">
        <v>311</v>
      </c>
      <c r="AU5" s="13" t="s">
        <v>312</v>
      </c>
      <c r="AV5" s="14" t="s">
        <v>313</v>
      </c>
      <c r="AW5" s="14" t="s">
        <v>314</v>
      </c>
      <c r="AX5" s="14" t="s">
        <v>315</v>
      </c>
      <c r="AY5" s="14" t="s">
        <v>316</v>
      </c>
      <c r="AZ5" s="14" t="s">
        <v>317</v>
      </c>
      <c r="BA5" s="14" t="s">
        <v>318</v>
      </c>
      <c r="BB5" s="14" t="s">
        <v>319</v>
      </c>
      <c r="BC5" s="14" t="s">
        <v>320</v>
      </c>
      <c r="BD5" s="14" t="s">
        <v>321</v>
      </c>
      <c r="BE5" s="14" t="s">
        <v>322</v>
      </c>
      <c r="BF5" s="14" t="s">
        <v>323</v>
      </c>
      <c r="BG5" s="14" t="s">
        <v>324</v>
      </c>
      <c r="BH5" s="14" t="s">
        <v>325</v>
      </c>
      <c r="BI5" s="14" t="s">
        <v>326</v>
      </c>
      <c r="BJ5" s="14" t="s">
        <v>327</v>
      </c>
      <c r="BK5" s="14" t="s">
        <v>328</v>
      </c>
      <c r="BL5" s="14" t="s">
        <v>329</v>
      </c>
      <c r="BM5" s="14" t="s">
        <v>330</v>
      </c>
      <c r="BN5" s="14" t="s">
        <v>331</v>
      </c>
      <c r="BO5" s="14" t="s">
        <v>332</v>
      </c>
      <c r="BP5" s="14" t="s">
        <v>333</v>
      </c>
      <c r="BQ5" s="14" t="s">
        <v>334</v>
      </c>
      <c r="BR5" s="14" t="s">
        <v>335</v>
      </c>
      <c r="BS5" s="14" t="s">
        <v>336</v>
      </c>
      <c r="BT5" s="14" t="s">
        <v>337</v>
      </c>
      <c r="BU5" s="14" t="s">
        <v>338</v>
      </c>
      <c r="BV5" s="14" t="s">
        <v>339</v>
      </c>
      <c r="BW5" s="14" t="s">
        <v>340</v>
      </c>
      <c r="BX5" s="14" t="s">
        <v>341</v>
      </c>
      <c r="BY5" s="14" t="s">
        <v>342</v>
      </c>
      <c r="BZ5" s="14" t="s">
        <v>343</v>
      </c>
      <c r="CA5" s="14" t="s">
        <v>344</v>
      </c>
      <c r="CB5" s="14" t="s">
        <v>345</v>
      </c>
      <c r="CC5" s="14" t="s">
        <v>346</v>
      </c>
      <c r="CD5" s="14" t="s">
        <v>347</v>
      </c>
      <c r="CE5" s="14" t="s">
        <v>348</v>
      </c>
      <c r="CF5" s="14" t="s">
        <v>349</v>
      </c>
      <c r="CG5" s="14" t="s">
        <v>350</v>
      </c>
      <c r="CH5" s="14" t="s">
        <v>351</v>
      </c>
      <c r="CI5" s="14" t="s">
        <v>352</v>
      </c>
      <c r="CJ5" s="14" t="s">
        <v>353</v>
      </c>
      <c r="CK5" s="14" t="s">
        <v>354</v>
      </c>
      <c r="CL5" s="14" t="s">
        <v>355</v>
      </c>
      <c r="CM5" s="3">
        <v>52</v>
      </c>
    </row>
    <row r="6" spans="9:91" s="7" customFormat="1" ht="19.5" customHeight="1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8"/>
      <c r="AM6" s="14"/>
      <c r="AN6" s="14"/>
      <c r="AO6" s="14"/>
      <c r="AP6" s="14">
        <v>2000</v>
      </c>
      <c r="AQ6" s="13"/>
      <c r="AR6" s="13"/>
      <c r="AS6" s="14"/>
      <c r="AT6" s="14">
        <v>2001</v>
      </c>
      <c r="AU6" s="13"/>
      <c r="AV6" s="14"/>
      <c r="AW6" s="14"/>
      <c r="AX6" s="14">
        <v>2002</v>
      </c>
      <c r="AY6" s="14"/>
      <c r="AZ6" s="14"/>
      <c r="BA6" s="14"/>
      <c r="BB6" s="14">
        <v>2003</v>
      </c>
      <c r="BC6" s="14"/>
      <c r="BD6" s="14"/>
      <c r="BE6" s="14"/>
      <c r="BF6" s="14">
        <v>2004</v>
      </c>
      <c r="BG6" s="14"/>
      <c r="BH6" s="14"/>
      <c r="BI6" s="14"/>
      <c r="BJ6" s="14">
        <v>2005</v>
      </c>
      <c r="BK6" s="14"/>
      <c r="BL6" s="14"/>
      <c r="BM6" s="14"/>
      <c r="BN6" s="14">
        <v>2006</v>
      </c>
      <c r="BO6" s="14"/>
      <c r="BP6" s="14"/>
      <c r="BQ6" s="14"/>
      <c r="BR6" s="14">
        <v>2007</v>
      </c>
      <c r="BS6" s="14"/>
      <c r="BT6" s="14"/>
      <c r="BU6" s="14"/>
      <c r="BV6" s="14">
        <v>2008</v>
      </c>
      <c r="BW6" s="14"/>
      <c r="BX6" s="14"/>
      <c r="BY6" s="14"/>
      <c r="BZ6" s="14">
        <v>2009</v>
      </c>
      <c r="CA6" s="14"/>
      <c r="CB6" s="14"/>
      <c r="CC6" s="14"/>
      <c r="CD6" s="14">
        <v>2010</v>
      </c>
      <c r="CE6" s="14"/>
      <c r="CF6" s="14"/>
      <c r="CG6" s="14"/>
      <c r="CH6" s="14">
        <v>2011</v>
      </c>
      <c r="CI6" s="14"/>
      <c r="CJ6" s="14"/>
      <c r="CK6" s="14"/>
      <c r="CL6" s="14">
        <v>2012</v>
      </c>
      <c r="CM6" s="3"/>
    </row>
    <row r="7" spans="2:92" s="7" customFormat="1" ht="19.5" customHeight="1">
      <c r="B7" s="7" t="s">
        <v>206</v>
      </c>
      <c r="I7" s="3"/>
      <c r="J7" s="3"/>
      <c r="K7" s="49" t="s">
        <v>208</v>
      </c>
      <c r="L7" s="49" t="s">
        <v>208</v>
      </c>
      <c r="M7" s="49" t="s">
        <v>208</v>
      </c>
      <c r="N7" s="49" t="s">
        <v>207</v>
      </c>
      <c r="O7" s="49" t="s">
        <v>208</v>
      </c>
      <c r="P7" s="49" t="s">
        <v>208</v>
      </c>
      <c r="Q7" s="49" t="s">
        <v>208</v>
      </c>
      <c r="R7" s="49" t="s">
        <v>208</v>
      </c>
      <c r="S7" s="49" t="s">
        <v>208</v>
      </c>
      <c r="T7" s="49" t="s">
        <v>208</v>
      </c>
      <c r="U7" s="49" t="s">
        <v>208</v>
      </c>
      <c r="V7" s="49" t="s">
        <v>208</v>
      </c>
      <c r="W7" s="49" t="s">
        <v>208</v>
      </c>
      <c r="X7" s="49" t="s">
        <v>208</v>
      </c>
      <c r="Y7" s="49" t="s">
        <v>208</v>
      </c>
      <c r="Z7" s="49" t="s">
        <v>208</v>
      </c>
      <c r="AA7" s="49" t="s">
        <v>208</v>
      </c>
      <c r="AB7" s="49" t="s">
        <v>208</v>
      </c>
      <c r="AC7" s="49" t="s">
        <v>208</v>
      </c>
      <c r="AD7" s="49" t="s">
        <v>208</v>
      </c>
      <c r="AE7" s="3" t="s">
        <v>207</v>
      </c>
      <c r="AF7" s="3" t="s">
        <v>207</v>
      </c>
      <c r="AG7" s="3" t="s">
        <v>207</v>
      </c>
      <c r="AH7" s="3" t="s">
        <v>207</v>
      </c>
      <c r="AI7" s="3" t="s">
        <v>207</v>
      </c>
      <c r="AJ7" s="3" t="s">
        <v>208</v>
      </c>
      <c r="AK7" s="3" t="s">
        <v>207</v>
      </c>
      <c r="AL7" s="3"/>
      <c r="AM7" s="3" t="s">
        <v>208</v>
      </c>
      <c r="AN7" s="3" t="s">
        <v>208</v>
      </c>
      <c r="AO7" s="3" t="s">
        <v>208</v>
      </c>
      <c r="AP7" s="3" t="s">
        <v>208</v>
      </c>
      <c r="AQ7" s="3" t="s">
        <v>208</v>
      </c>
      <c r="AR7" s="3" t="s">
        <v>208</v>
      </c>
      <c r="AS7" s="3" t="s">
        <v>208</v>
      </c>
      <c r="AT7" s="3" t="s">
        <v>208</v>
      </c>
      <c r="AU7" s="3" t="s">
        <v>208</v>
      </c>
      <c r="AV7" s="3" t="s">
        <v>208</v>
      </c>
      <c r="AW7" s="3" t="s">
        <v>208</v>
      </c>
      <c r="AX7" s="3" t="s">
        <v>207</v>
      </c>
      <c r="AY7" s="3" t="s">
        <v>208</v>
      </c>
      <c r="AZ7" s="3" t="s">
        <v>208</v>
      </c>
      <c r="BA7" s="3" t="s">
        <v>208</v>
      </c>
      <c r="BB7" s="3" t="s">
        <v>208</v>
      </c>
      <c r="BC7" s="3" t="s">
        <v>208</v>
      </c>
      <c r="BD7" s="3" t="s">
        <v>208</v>
      </c>
      <c r="BE7" s="3" t="s">
        <v>208</v>
      </c>
      <c r="BF7" s="3" t="s">
        <v>208</v>
      </c>
      <c r="BG7" s="3" t="s">
        <v>208</v>
      </c>
      <c r="BH7" s="3" t="s">
        <v>208</v>
      </c>
      <c r="BI7" s="3" t="s">
        <v>207</v>
      </c>
      <c r="BJ7" s="3" t="s">
        <v>208</v>
      </c>
      <c r="BK7" s="3" t="s">
        <v>208</v>
      </c>
      <c r="BL7" s="3" t="s">
        <v>208</v>
      </c>
      <c r="BM7" s="3" t="s">
        <v>207</v>
      </c>
      <c r="BN7" s="3" t="s">
        <v>208</v>
      </c>
      <c r="BO7" s="3" t="s">
        <v>208</v>
      </c>
      <c r="BP7" s="3" t="s">
        <v>208</v>
      </c>
      <c r="BQ7" s="3" t="s">
        <v>208</v>
      </c>
      <c r="BR7" s="3" t="s">
        <v>208</v>
      </c>
      <c r="BS7" s="3" t="s">
        <v>208</v>
      </c>
      <c r="BT7" s="3" t="s">
        <v>208</v>
      </c>
      <c r="BU7" s="3" t="s">
        <v>208</v>
      </c>
      <c r="BV7" s="3" t="s">
        <v>208</v>
      </c>
      <c r="BW7" s="3" t="s">
        <v>208</v>
      </c>
      <c r="BX7" s="3" t="s">
        <v>208</v>
      </c>
      <c r="BY7" s="3" t="s">
        <v>208</v>
      </c>
      <c r="BZ7" s="3" t="s">
        <v>208</v>
      </c>
      <c r="CA7" s="3" t="s">
        <v>208</v>
      </c>
      <c r="CB7" s="3" t="s">
        <v>208</v>
      </c>
      <c r="CC7" s="3" t="s">
        <v>208</v>
      </c>
      <c r="CD7" s="3" t="s">
        <v>208</v>
      </c>
      <c r="CE7" s="3" t="s">
        <v>208</v>
      </c>
      <c r="CF7" s="30" t="s">
        <v>208</v>
      </c>
      <c r="CG7" s="3" t="s">
        <v>208</v>
      </c>
      <c r="CH7" s="3" t="s">
        <v>208</v>
      </c>
      <c r="CI7" s="3" t="s">
        <v>208</v>
      </c>
      <c r="CJ7" s="3" t="s">
        <v>208</v>
      </c>
      <c r="CK7" s="3" t="s">
        <v>208</v>
      </c>
      <c r="CL7" s="3" t="s">
        <v>208</v>
      </c>
      <c r="CM7" s="3">
        <f>COUNTIF(AM7:CL7,"y")</f>
        <v>49</v>
      </c>
      <c r="CN7" s="3">
        <f>COUNTIF(D7:CL7,"y")</f>
        <v>69</v>
      </c>
    </row>
    <row r="8" spans="2:92" s="7" customFormat="1" ht="19.5" customHeight="1">
      <c r="B8" s="7" t="s">
        <v>209</v>
      </c>
      <c r="I8" s="3"/>
      <c r="J8" s="3"/>
      <c r="K8" s="49" t="s">
        <v>208</v>
      </c>
      <c r="L8" s="49" t="s">
        <v>208</v>
      </c>
      <c r="M8" s="49" t="s">
        <v>208</v>
      </c>
      <c r="N8" s="49" t="s">
        <v>208</v>
      </c>
      <c r="O8" s="49" t="s">
        <v>208</v>
      </c>
      <c r="P8" s="49" t="s">
        <v>208</v>
      </c>
      <c r="Q8" s="49" t="s">
        <v>208</v>
      </c>
      <c r="R8" s="49" t="s">
        <v>208</v>
      </c>
      <c r="S8" s="49" t="s">
        <v>208</v>
      </c>
      <c r="T8" s="49" t="s">
        <v>208</v>
      </c>
      <c r="U8" s="49" t="s">
        <v>208</v>
      </c>
      <c r="V8" s="49" t="s">
        <v>208</v>
      </c>
      <c r="W8" s="49" t="s">
        <v>208</v>
      </c>
      <c r="X8" s="49" t="s">
        <v>208</v>
      </c>
      <c r="Y8" s="49" t="s">
        <v>208</v>
      </c>
      <c r="Z8" s="49" t="s">
        <v>208</v>
      </c>
      <c r="AA8" s="49" t="s">
        <v>208</v>
      </c>
      <c r="AB8" s="49" t="s">
        <v>208</v>
      </c>
      <c r="AC8" s="49" t="s">
        <v>208</v>
      </c>
      <c r="AD8" s="49" t="s">
        <v>208</v>
      </c>
      <c r="AE8" s="3" t="s">
        <v>208</v>
      </c>
      <c r="AF8" s="3" t="s">
        <v>207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/>
      <c r="AM8" s="3" t="s">
        <v>207</v>
      </c>
      <c r="AN8" s="3" t="s">
        <v>207</v>
      </c>
      <c r="AO8" s="3" t="s">
        <v>207</v>
      </c>
      <c r="AP8" s="3" t="s">
        <v>207</v>
      </c>
      <c r="AQ8" s="3" t="s">
        <v>207</v>
      </c>
      <c r="AR8" s="3" t="s">
        <v>207</v>
      </c>
      <c r="AS8" s="3" t="s">
        <v>207</v>
      </c>
      <c r="AT8" s="3" t="s">
        <v>208</v>
      </c>
      <c r="AU8" s="3" t="s">
        <v>207</v>
      </c>
      <c r="AV8" s="3" t="s">
        <v>207</v>
      </c>
      <c r="AW8" s="3" t="s">
        <v>208</v>
      </c>
      <c r="AX8" s="3" t="s">
        <v>208</v>
      </c>
      <c r="AY8" s="3" t="s">
        <v>207</v>
      </c>
      <c r="AZ8" s="3" t="s">
        <v>207</v>
      </c>
      <c r="BA8" s="3" t="s">
        <v>208</v>
      </c>
      <c r="BB8" s="3" t="s">
        <v>208</v>
      </c>
      <c r="BC8" s="3" t="s">
        <v>207</v>
      </c>
      <c r="BD8" s="3" t="s">
        <v>207</v>
      </c>
      <c r="BE8" s="3" t="s">
        <v>208</v>
      </c>
      <c r="BF8" s="3" t="s">
        <v>208</v>
      </c>
      <c r="BG8" s="3" t="s">
        <v>208</v>
      </c>
      <c r="BH8" s="3" t="s">
        <v>208</v>
      </c>
      <c r="BI8" s="3" t="s">
        <v>208</v>
      </c>
      <c r="BJ8" s="3" t="s">
        <v>207</v>
      </c>
      <c r="BK8" s="3" t="s">
        <v>208</v>
      </c>
      <c r="BL8" s="3" t="s">
        <v>208</v>
      </c>
      <c r="BM8" s="3" t="s">
        <v>208</v>
      </c>
      <c r="BN8" s="3" t="s">
        <v>208</v>
      </c>
      <c r="BO8" s="3" t="s">
        <v>208</v>
      </c>
      <c r="BP8" s="3" t="s">
        <v>208</v>
      </c>
      <c r="BQ8" s="3" t="s">
        <v>208</v>
      </c>
      <c r="BR8" s="3" t="s">
        <v>208</v>
      </c>
      <c r="BS8" s="3" t="s">
        <v>208</v>
      </c>
      <c r="BT8" s="3" t="s">
        <v>208</v>
      </c>
      <c r="BU8" s="3" t="s">
        <v>208</v>
      </c>
      <c r="BV8" s="3" t="s">
        <v>208</v>
      </c>
      <c r="BW8" s="3" t="s">
        <v>208</v>
      </c>
      <c r="BX8" s="3" t="s">
        <v>208</v>
      </c>
      <c r="BY8" s="3" t="s">
        <v>208</v>
      </c>
      <c r="BZ8" s="3" t="s">
        <v>208</v>
      </c>
      <c r="CA8" s="3" t="s">
        <v>208</v>
      </c>
      <c r="CB8" s="3" t="s">
        <v>208</v>
      </c>
      <c r="CC8" s="3" t="s">
        <v>208</v>
      </c>
      <c r="CD8" s="3" t="s">
        <v>208</v>
      </c>
      <c r="CE8" s="3" t="s">
        <v>208</v>
      </c>
      <c r="CF8" s="7" t="s">
        <v>208</v>
      </c>
      <c r="CG8" s="3" t="s">
        <v>208</v>
      </c>
      <c r="CH8" s="3" t="s">
        <v>208</v>
      </c>
      <c r="CI8" s="3" t="s">
        <v>208</v>
      </c>
      <c r="CJ8" s="3" t="s">
        <v>208</v>
      </c>
      <c r="CK8" s="3" t="s">
        <v>208</v>
      </c>
      <c r="CL8" s="3" t="s">
        <v>208</v>
      </c>
      <c r="CM8" s="3">
        <f>COUNTIF(AM8:CL8,"y")</f>
        <v>38</v>
      </c>
      <c r="CN8" s="3">
        <f>COUNTIF(D8:CL8,"y")</f>
        <v>64</v>
      </c>
    </row>
    <row r="9" spans="2:92" s="7" customFormat="1" ht="19.5" customHeight="1">
      <c r="B9" s="7" t="s">
        <v>210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207</v>
      </c>
      <c r="AF9" s="3" t="s">
        <v>207</v>
      </c>
      <c r="AG9" s="3" t="s">
        <v>208</v>
      </c>
      <c r="AH9" s="3" t="s">
        <v>207</v>
      </c>
      <c r="AI9" s="3" t="s">
        <v>207</v>
      </c>
      <c r="AJ9" s="3" t="s">
        <v>207</v>
      </c>
      <c r="AK9" s="3" t="s">
        <v>208</v>
      </c>
      <c r="AL9" s="3"/>
      <c r="AM9" s="3" t="s">
        <v>390</v>
      </c>
      <c r="AN9" s="3" t="s">
        <v>390</v>
      </c>
      <c r="AO9" s="3" t="s">
        <v>390</v>
      </c>
      <c r="AP9" s="3" t="s">
        <v>390</v>
      </c>
      <c r="AQ9" s="3" t="s">
        <v>390</v>
      </c>
      <c r="AR9" s="3" t="s">
        <v>390</v>
      </c>
      <c r="AS9" s="3" t="s">
        <v>390</v>
      </c>
      <c r="AT9" s="3" t="s">
        <v>390</v>
      </c>
      <c r="AU9" s="3" t="s">
        <v>390</v>
      </c>
      <c r="AV9" s="3" t="s">
        <v>390</v>
      </c>
      <c r="AW9" s="3" t="s">
        <v>390</v>
      </c>
      <c r="AX9" s="3" t="s">
        <v>390</v>
      </c>
      <c r="AY9" s="3" t="s">
        <v>390</v>
      </c>
      <c r="AZ9" s="3" t="s">
        <v>390</v>
      </c>
      <c r="BA9" s="3" t="s">
        <v>390</v>
      </c>
      <c r="BB9" s="3" t="s">
        <v>390</v>
      </c>
      <c r="BC9" s="3" t="s">
        <v>390</v>
      </c>
      <c r="BD9" s="3" t="s">
        <v>390</v>
      </c>
      <c r="BE9" s="3" t="s">
        <v>390</v>
      </c>
      <c r="BF9" s="3" t="s">
        <v>390</v>
      </c>
      <c r="BG9" s="3" t="s">
        <v>390</v>
      </c>
      <c r="BH9" s="3" t="s">
        <v>390</v>
      </c>
      <c r="BI9" s="3" t="s">
        <v>390</v>
      </c>
      <c r="BJ9" s="3" t="s">
        <v>390</v>
      </c>
      <c r="BK9" s="3" t="s">
        <v>390</v>
      </c>
      <c r="BL9" s="3" t="s">
        <v>390</v>
      </c>
      <c r="BM9" s="3" t="s">
        <v>390</v>
      </c>
      <c r="BN9" s="3" t="s">
        <v>207</v>
      </c>
      <c r="BO9" s="3" t="s">
        <v>207</v>
      </c>
      <c r="BP9" s="3" t="s">
        <v>208</v>
      </c>
      <c r="BQ9" s="3" t="s">
        <v>208</v>
      </c>
      <c r="BR9" s="3" t="s">
        <v>208</v>
      </c>
      <c r="BS9" s="3" t="s">
        <v>208</v>
      </c>
      <c r="BT9" s="3" t="s">
        <v>208</v>
      </c>
      <c r="BU9" s="3" t="s">
        <v>208</v>
      </c>
      <c r="BV9" s="3" t="s">
        <v>208</v>
      </c>
      <c r="BW9" s="3" t="s">
        <v>208</v>
      </c>
      <c r="BX9" s="3" t="s">
        <v>208</v>
      </c>
      <c r="BY9" s="3" t="s">
        <v>208</v>
      </c>
      <c r="BZ9" s="3" t="s">
        <v>207</v>
      </c>
      <c r="CA9" s="3" t="s">
        <v>208</v>
      </c>
      <c r="CB9" s="3" t="s">
        <v>208</v>
      </c>
      <c r="CC9" s="3" t="s">
        <v>208</v>
      </c>
      <c r="CD9" s="3" t="s">
        <v>208</v>
      </c>
      <c r="CE9" s="3" t="s">
        <v>208</v>
      </c>
      <c r="CF9" s="3" t="s">
        <v>208</v>
      </c>
      <c r="CG9" s="3" t="s">
        <v>208</v>
      </c>
      <c r="CH9" s="3" t="s">
        <v>207</v>
      </c>
      <c r="CI9" s="3" t="s">
        <v>207</v>
      </c>
      <c r="CJ9" s="3" t="s">
        <v>207</v>
      </c>
      <c r="CK9" s="3" t="s">
        <v>207</v>
      </c>
      <c r="CL9" s="3" t="s">
        <v>207</v>
      </c>
      <c r="CM9" s="3">
        <f>COUNTIF(AM9:CL9,"y")</f>
        <v>17</v>
      </c>
      <c r="CN9" s="3">
        <f>COUNTIF(D9:CL9,"y")</f>
        <v>19</v>
      </c>
    </row>
    <row r="10" spans="1:90" s="19" customFormat="1" ht="15" customHeight="1" hidden="1">
      <c r="A10" s="20">
        <v>1</v>
      </c>
      <c r="B10" s="19" t="s">
        <v>360</v>
      </c>
      <c r="I10" s="19">
        <v>33798</v>
      </c>
      <c r="J10" s="19">
        <v>33894</v>
      </c>
      <c r="K10" s="19">
        <v>33992</v>
      </c>
      <c r="L10" s="19">
        <v>34076</v>
      </c>
      <c r="M10" s="19">
        <v>34167</v>
      </c>
      <c r="N10" s="19">
        <v>34258</v>
      </c>
      <c r="O10" s="19">
        <v>34349</v>
      </c>
      <c r="P10" s="19">
        <v>34447</v>
      </c>
      <c r="Q10" s="19">
        <v>34531</v>
      </c>
      <c r="R10" s="19">
        <v>34630</v>
      </c>
      <c r="S10" s="19">
        <v>34713</v>
      </c>
      <c r="T10" s="19">
        <v>34818</v>
      </c>
      <c r="U10" s="19">
        <v>34895</v>
      </c>
      <c r="V10" s="19">
        <v>34986</v>
      </c>
      <c r="W10" s="19">
        <v>35077</v>
      </c>
      <c r="X10" s="19">
        <v>35181</v>
      </c>
      <c r="Y10" s="19">
        <v>35266</v>
      </c>
      <c r="Z10" s="19">
        <v>35350</v>
      </c>
      <c r="AA10" s="19">
        <v>35455</v>
      </c>
      <c r="AB10" s="19">
        <v>35539</v>
      </c>
      <c r="AC10" s="19">
        <v>35630</v>
      </c>
      <c r="AD10" s="19">
        <v>35721</v>
      </c>
      <c r="AG10" s="19">
        <v>35987</v>
      </c>
      <c r="AH10" s="19">
        <v>36085</v>
      </c>
      <c r="AI10" s="19">
        <v>36176</v>
      </c>
      <c r="AJ10" s="19">
        <v>36267</v>
      </c>
      <c r="AK10" s="19">
        <v>36365</v>
      </c>
      <c r="AM10" s="19">
        <v>36547</v>
      </c>
      <c r="AN10" s="19">
        <v>36652</v>
      </c>
      <c r="AO10" s="19">
        <v>36729</v>
      </c>
      <c r="AP10" s="19">
        <v>36820</v>
      </c>
      <c r="AQ10" s="19">
        <v>36911</v>
      </c>
      <c r="AR10" s="19">
        <v>37009</v>
      </c>
      <c r="AS10" s="19">
        <v>37093</v>
      </c>
      <c r="AT10" s="19">
        <v>37191</v>
      </c>
      <c r="AU10" s="19">
        <v>37275</v>
      </c>
      <c r="AV10" s="19">
        <v>37373</v>
      </c>
      <c r="AW10" s="19">
        <v>37456</v>
      </c>
      <c r="AX10" s="19">
        <v>37555</v>
      </c>
      <c r="AY10" s="19">
        <v>37645</v>
      </c>
      <c r="AZ10" s="19">
        <v>37737</v>
      </c>
      <c r="BA10" s="19">
        <v>37827</v>
      </c>
      <c r="BB10" s="19">
        <v>37912</v>
      </c>
      <c r="BC10" s="19">
        <v>38010</v>
      </c>
      <c r="BD10" s="19">
        <v>38094</v>
      </c>
      <c r="BE10" s="19">
        <v>38191</v>
      </c>
      <c r="BF10" s="19">
        <v>38290</v>
      </c>
      <c r="BG10" s="19">
        <v>38381</v>
      </c>
      <c r="BH10" s="19">
        <v>38465</v>
      </c>
      <c r="BI10" s="19">
        <v>38555</v>
      </c>
      <c r="BJ10" s="19">
        <v>40466</v>
      </c>
      <c r="BK10" s="19">
        <v>38759</v>
      </c>
      <c r="BL10" s="19">
        <v>38850</v>
      </c>
      <c r="BM10" s="19">
        <v>38940</v>
      </c>
      <c r="BN10" s="19">
        <v>39039</v>
      </c>
      <c r="BO10" s="19">
        <v>39123</v>
      </c>
      <c r="BP10" s="19">
        <v>39214</v>
      </c>
      <c r="BQ10" s="19">
        <v>39304</v>
      </c>
      <c r="BR10" s="19">
        <v>39403</v>
      </c>
      <c r="BS10" s="19">
        <v>39487</v>
      </c>
      <c r="BT10" s="19">
        <v>39599</v>
      </c>
      <c r="BU10" s="19">
        <v>39676</v>
      </c>
      <c r="BV10" s="19">
        <v>39760</v>
      </c>
      <c r="BW10" s="19">
        <v>39864</v>
      </c>
      <c r="BX10" s="19">
        <v>39941</v>
      </c>
      <c r="BY10" s="19">
        <v>40039</v>
      </c>
      <c r="BZ10" s="19">
        <v>40131</v>
      </c>
      <c r="CA10" s="19">
        <v>40229</v>
      </c>
      <c r="CB10" s="19">
        <v>40320</v>
      </c>
      <c r="CC10" s="19">
        <v>40403</v>
      </c>
      <c r="CD10" s="19">
        <v>40501</v>
      </c>
      <c r="CE10" s="19">
        <v>40585</v>
      </c>
      <c r="CF10" s="19">
        <v>40685</v>
      </c>
      <c r="CG10" s="19">
        <v>40774</v>
      </c>
      <c r="CH10" s="19">
        <v>40859</v>
      </c>
      <c r="CI10" s="19">
        <v>40950</v>
      </c>
      <c r="CJ10" s="19">
        <v>41055</v>
      </c>
      <c r="CK10" s="19">
        <v>41138</v>
      </c>
      <c r="CL10" s="19">
        <v>40857</v>
      </c>
    </row>
    <row r="11" spans="1:90" ht="15" customHeight="1" hidden="1">
      <c r="A11" s="5">
        <v>2</v>
      </c>
      <c r="B11" s="5" t="s">
        <v>361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>
        <v>2</v>
      </c>
      <c r="V11" s="5">
        <v>2</v>
      </c>
      <c r="W11" s="5">
        <v>2</v>
      </c>
      <c r="X11" s="5">
        <v>2</v>
      </c>
      <c r="Y11" s="5">
        <v>6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M11" s="5">
        <v>2</v>
      </c>
      <c r="AN11" s="5">
        <v>2</v>
      </c>
      <c r="AO11" s="5">
        <v>2</v>
      </c>
      <c r="AP11" s="5">
        <v>2</v>
      </c>
      <c r="AQ11" s="5">
        <v>2</v>
      </c>
      <c r="AR11" s="5">
        <v>2</v>
      </c>
      <c r="AS11" s="5" t="s">
        <v>211</v>
      </c>
      <c r="AT11" s="5">
        <v>2</v>
      </c>
      <c r="AU11" s="5">
        <v>2</v>
      </c>
      <c r="AV11" s="5">
        <v>2</v>
      </c>
      <c r="AW11" s="5">
        <v>3</v>
      </c>
      <c r="AX11" s="5">
        <v>2</v>
      </c>
      <c r="AY11" s="5">
        <v>2</v>
      </c>
      <c r="AZ11" s="5">
        <v>2</v>
      </c>
      <c r="BA11" s="5">
        <v>3</v>
      </c>
      <c r="BB11" s="5">
        <v>2</v>
      </c>
      <c r="BC11" s="5">
        <v>2</v>
      </c>
      <c r="BD11" s="5">
        <v>2</v>
      </c>
      <c r="BE11" s="5">
        <v>3</v>
      </c>
      <c r="BF11" s="5">
        <v>2</v>
      </c>
      <c r="BG11" s="5">
        <v>2</v>
      </c>
      <c r="BH11" s="5">
        <v>2</v>
      </c>
      <c r="BI11" s="5">
        <v>3</v>
      </c>
      <c r="BJ11" s="5">
        <v>2</v>
      </c>
      <c r="BK11" s="5">
        <v>2</v>
      </c>
      <c r="BL11" s="5">
        <v>2</v>
      </c>
      <c r="BM11" s="5">
        <v>3</v>
      </c>
      <c r="BN11" s="5">
        <v>2</v>
      </c>
      <c r="BO11" s="5">
        <v>2</v>
      </c>
      <c r="BP11" s="5">
        <v>2</v>
      </c>
      <c r="BQ11" s="5">
        <v>3</v>
      </c>
      <c r="BR11" s="5">
        <v>2</v>
      </c>
      <c r="BS11" s="5">
        <v>2</v>
      </c>
      <c r="BT11" s="5">
        <v>2</v>
      </c>
      <c r="BU11" s="5">
        <v>2</v>
      </c>
      <c r="BV11" s="5">
        <v>2</v>
      </c>
      <c r="BW11" s="5">
        <v>2</v>
      </c>
      <c r="BX11" s="5">
        <v>2</v>
      </c>
      <c r="BY11" s="5">
        <v>3</v>
      </c>
      <c r="BZ11" s="5">
        <v>2</v>
      </c>
      <c r="CA11" s="5">
        <v>2</v>
      </c>
      <c r="CB11" s="5">
        <v>2</v>
      </c>
      <c r="CC11" s="5">
        <v>3</v>
      </c>
      <c r="CD11" s="5">
        <v>2</v>
      </c>
      <c r="CE11" s="5">
        <v>2</v>
      </c>
      <c r="CF11" s="5">
        <v>2</v>
      </c>
      <c r="CG11" s="5">
        <v>3</v>
      </c>
      <c r="CH11" s="5">
        <v>2</v>
      </c>
      <c r="CI11" s="5">
        <v>2</v>
      </c>
      <c r="CJ11" s="5">
        <v>2</v>
      </c>
      <c r="CK11" s="5">
        <v>3</v>
      </c>
      <c r="CL11" s="5">
        <v>2</v>
      </c>
    </row>
    <row r="12" spans="1:90" ht="15" customHeight="1">
      <c r="A12" s="5">
        <v>3</v>
      </c>
      <c r="B12" s="8" t="s">
        <v>590</v>
      </c>
      <c r="C12" s="8" t="s">
        <v>581</v>
      </c>
      <c r="D12" s="35">
        <f>(SUM(AM12:CL12)/COUNTA(AM12:CL12))</f>
        <v>25.763157894736842</v>
      </c>
      <c r="E12" s="5" t="s">
        <v>582</v>
      </c>
      <c r="F12" s="8">
        <f>COUNTA(AM12:CL12)</f>
        <v>38</v>
      </c>
      <c r="G12" s="8"/>
      <c r="H12" s="8"/>
      <c r="L12" s="5">
        <v>7</v>
      </c>
      <c r="M12" s="5">
        <v>10</v>
      </c>
      <c r="N12" s="5">
        <v>10</v>
      </c>
      <c r="O12" s="5">
        <v>13</v>
      </c>
      <c r="P12" s="5">
        <v>15</v>
      </c>
      <c r="Q12" s="5">
        <v>15</v>
      </c>
      <c r="R12" s="5">
        <v>13</v>
      </c>
      <c r="S12" s="5">
        <v>17</v>
      </c>
      <c r="T12" s="5">
        <v>17</v>
      </c>
      <c r="U12" s="5">
        <v>19</v>
      </c>
      <c r="V12" s="5">
        <v>19</v>
      </c>
      <c r="Z12" s="5">
        <v>21</v>
      </c>
      <c r="AB12" s="5">
        <v>24</v>
      </c>
      <c r="AD12" s="5">
        <v>40</v>
      </c>
      <c r="AE12" s="5">
        <v>39</v>
      </c>
      <c r="AJ12" s="5">
        <v>37</v>
      </c>
      <c r="AM12" s="5">
        <v>31</v>
      </c>
      <c r="AO12" s="5">
        <v>29</v>
      </c>
      <c r="AQ12" s="5">
        <v>28</v>
      </c>
      <c r="AS12" s="5">
        <v>37</v>
      </c>
      <c r="AV12" s="5">
        <v>34</v>
      </c>
      <c r="AW12" s="5">
        <v>26</v>
      </c>
      <c r="AY12" s="5">
        <v>33</v>
      </c>
      <c r="BA12" s="5">
        <v>24</v>
      </c>
      <c r="BB12" s="5">
        <v>28</v>
      </c>
      <c r="BD12" s="5">
        <v>31</v>
      </c>
      <c r="BG12" s="5">
        <v>24</v>
      </c>
      <c r="BH12" s="5">
        <v>25</v>
      </c>
      <c r="BL12" s="5">
        <v>21</v>
      </c>
      <c r="BN12" s="5">
        <v>27</v>
      </c>
      <c r="BO12" s="5">
        <v>26</v>
      </c>
      <c r="BP12" s="5">
        <v>26</v>
      </c>
      <c r="BQ12" s="5">
        <v>13</v>
      </c>
      <c r="BR12" s="5">
        <v>23</v>
      </c>
      <c r="BS12" s="5">
        <v>23</v>
      </c>
      <c r="BT12" s="5">
        <v>21</v>
      </c>
      <c r="BU12" s="5">
        <v>20</v>
      </c>
      <c r="BV12" s="5">
        <v>24</v>
      </c>
      <c r="BW12" s="5">
        <v>17</v>
      </c>
      <c r="BX12" s="5">
        <v>21</v>
      </c>
      <c r="BY12" s="5">
        <v>21</v>
      </c>
      <c r="BZ12" s="5">
        <v>22</v>
      </c>
      <c r="CA12" s="5">
        <v>27</v>
      </c>
      <c r="CB12" s="5">
        <v>21</v>
      </c>
      <c r="CC12" s="5">
        <v>25</v>
      </c>
      <c r="CD12" s="5">
        <v>23</v>
      </c>
      <c r="CE12" s="5">
        <v>29</v>
      </c>
      <c r="CF12" s="5">
        <v>30</v>
      </c>
      <c r="CG12" s="5">
        <v>30</v>
      </c>
      <c r="CH12" s="5">
        <v>27</v>
      </c>
      <c r="CI12" s="5">
        <v>27</v>
      </c>
      <c r="CJ12" s="5">
        <v>29</v>
      </c>
      <c r="CK12" s="5">
        <v>28</v>
      </c>
      <c r="CL12" s="5">
        <v>28</v>
      </c>
    </row>
    <row r="13" spans="2:90" s="42" customFormat="1" ht="15" customHeight="1">
      <c r="B13" s="35" t="s">
        <v>592</v>
      </c>
      <c r="C13" s="35"/>
      <c r="D13" s="35"/>
      <c r="F13" s="35"/>
      <c r="G13" s="35"/>
      <c r="H13" s="35"/>
      <c r="AP13" s="42">
        <f>SUM(AM12:AP12)/COUNTA(AM12:AP12)</f>
        <v>30</v>
      </c>
      <c r="AT13" s="42">
        <f>SUM(AQ12:AT12)/COUNTA(AQ12:AT12)</f>
        <v>32.5</v>
      </c>
      <c r="AX13" s="42">
        <f>SUM(AU12:AX12)/COUNTA(AU12:AX12)</f>
        <v>30</v>
      </c>
      <c r="BB13" s="42">
        <f>SUM(AY12:BB12)/COUNTA(AY12:BB12)</f>
        <v>28.333333333333332</v>
      </c>
      <c r="BF13" s="42">
        <f>SUM(BC12:BF12)/COUNTA(BC12:BF12)</f>
        <v>31</v>
      </c>
      <c r="BJ13" s="42">
        <f>SUM(BG12:BJ12)/COUNTA(BG12:BJ12)</f>
        <v>24.5</v>
      </c>
      <c r="BN13" s="42">
        <f>SUM(BK12:BN12)/COUNTA(BK12:BN12)</f>
        <v>24</v>
      </c>
      <c r="BR13" s="42">
        <f>SUM(BO12:BR12)/COUNTA(BO12:BR12)</f>
        <v>22</v>
      </c>
      <c r="BV13" s="42">
        <f>SUM(BS12:BV12)/COUNTA(BS12:BV12)</f>
        <v>22</v>
      </c>
      <c r="BZ13" s="42">
        <f>SUM(BW12:BZ12)/COUNTA(BW12:BZ12)</f>
        <v>20.25</v>
      </c>
      <c r="CD13" s="42">
        <f>SUM(CA12:CD12)/COUNTA(CA12:CD12)</f>
        <v>24</v>
      </c>
      <c r="CH13" s="42">
        <f>SUM(CE12:CH12)/COUNTA(CE12:CH12)</f>
        <v>29</v>
      </c>
      <c r="CL13" s="42">
        <f>SUM(CI12:CL12)/COUNTA(CI12:CL12)</f>
        <v>28</v>
      </c>
    </row>
    <row r="14" spans="2:43" ht="15" customHeight="1" hidden="1">
      <c r="B14" s="8" t="s">
        <v>391</v>
      </c>
      <c r="C14" s="8" t="s">
        <v>576</v>
      </c>
      <c r="D14" s="8"/>
      <c r="E14" s="8"/>
      <c r="F14" s="8"/>
      <c r="G14" s="8"/>
      <c r="H14" s="8"/>
      <c r="AM14" s="5">
        <v>12</v>
      </c>
      <c r="AQ14" s="5">
        <v>7</v>
      </c>
    </row>
    <row r="15" spans="1:90" ht="15" customHeight="1" hidden="1">
      <c r="A15" s="5">
        <v>4</v>
      </c>
      <c r="B15" s="8" t="s">
        <v>363</v>
      </c>
      <c r="C15" s="8" t="s">
        <v>572</v>
      </c>
      <c r="D15" s="8"/>
      <c r="E15" s="8"/>
      <c r="F15" s="8"/>
      <c r="G15" s="8"/>
      <c r="H15" s="8"/>
      <c r="L15" s="5">
        <v>11</v>
      </c>
      <c r="W15" s="5">
        <v>1</v>
      </c>
      <c r="AS15" s="5" t="s">
        <v>421</v>
      </c>
      <c r="BA15" s="5">
        <v>1</v>
      </c>
      <c r="BS15" s="5" t="s">
        <v>211</v>
      </c>
      <c r="BX15" s="5">
        <v>1</v>
      </c>
      <c r="CB15" s="5">
        <v>2</v>
      </c>
      <c r="CC15" s="5">
        <v>3</v>
      </c>
      <c r="CD15" s="5">
        <v>2</v>
      </c>
      <c r="CE15" s="5">
        <v>2</v>
      </c>
      <c r="CF15" s="5">
        <v>4</v>
      </c>
      <c r="CG15" s="5">
        <v>4</v>
      </c>
      <c r="CH15" s="5">
        <v>3</v>
      </c>
      <c r="CI15" s="5">
        <v>4</v>
      </c>
      <c r="CJ15" s="5">
        <v>6</v>
      </c>
      <c r="CK15" s="5">
        <v>5</v>
      </c>
      <c r="CL15" s="5">
        <v>4</v>
      </c>
    </row>
    <row r="16" spans="1:90" ht="15" customHeight="1" hidden="1">
      <c r="A16" s="5">
        <v>5</v>
      </c>
      <c r="B16" s="8" t="s">
        <v>364</v>
      </c>
      <c r="C16" s="8" t="s">
        <v>572</v>
      </c>
      <c r="D16" s="8"/>
      <c r="E16" s="8"/>
      <c r="F16" s="8"/>
      <c r="G16" s="8"/>
      <c r="H16" s="8"/>
      <c r="L16" s="5">
        <v>3</v>
      </c>
      <c r="N16" s="5">
        <v>6</v>
      </c>
      <c r="W16" s="5">
        <v>10</v>
      </c>
      <c r="AM16" s="5">
        <v>2</v>
      </c>
      <c r="AO16" s="5">
        <v>2</v>
      </c>
      <c r="AV16" s="5">
        <v>1</v>
      </c>
      <c r="AW16" s="5">
        <v>3</v>
      </c>
      <c r="BA16" s="5">
        <v>1</v>
      </c>
      <c r="BL16" s="5">
        <v>2</v>
      </c>
      <c r="BQ16" s="5">
        <v>6</v>
      </c>
      <c r="BR16" s="5">
        <v>3</v>
      </c>
      <c r="BS16" s="5">
        <v>9</v>
      </c>
      <c r="BT16" s="5">
        <v>6</v>
      </c>
      <c r="BU16" s="5">
        <v>4</v>
      </c>
      <c r="BV16" s="5">
        <v>5</v>
      </c>
      <c r="BW16" s="5">
        <v>3</v>
      </c>
      <c r="BX16" s="5">
        <v>6</v>
      </c>
      <c r="BY16" s="5">
        <v>7</v>
      </c>
      <c r="BZ16" s="5">
        <v>4</v>
      </c>
      <c r="CA16" s="5">
        <v>6</v>
      </c>
      <c r="CB16" s="5">
        <v>7</v>
      </c>
      <c r="CC16" s="5">
        <v>5</v>
      </c>
      <c r="CD16" s="5">
        <v>8</v>
      </c>
      <c r="CE16" s="5">
        <v>8</v>
      </c>
      <c r="CF16" s="5">
        <v>9</v>
      </c>
      <c r="CG16" s="5">
        <v>5</v>
      </c>
      <c r="CH16" s="5">
        <v>4</v>
      </c>
      <c r="CI16" s="5">
        <v>3</v>
      </c>
      <c r="CJ16" s="5">
        <v>5</v>
      </c>
      <c r="CK16" s="5">
        <v>6</v>
      </c>
      <c r="CL16" s="5">
        <v>4</v>
      </c>
    </row>
    <row r="17" spans="1:90" ht="15" customHeight="1" hidden="1">
      <c r="A17" s="5">
        <v>6</v>
      </c>
      <c r="B17" s="8" t="s">
        <v>365</v>
      </c>
      <c r="C17" s="8" t="s">
        <v>577</v>
      </c>
      <c r="D17" s="8"/>
      <c r="E17" s="8"/>
      <c r="F17" s="8"/>
      <c r="G17" s="8"/>
      <c r="H17" s="8"/>
      <c r="I17" s="5">
        <v>15</v>
      </c>
      <c r="J17" s="5">
        <v>12</v>
      </c>
      <c r="K17" s="5">
        <v>16</v>
      </c>
      <c r="L17" s="5">
        <v>21</v>
      </c>
      <c r="M17" s="5">
        <v>18</v>
      </c>
      <c r="N17" s="5">
        <v>16</v>
      </c>
      <c r="O17" s="5">
        <v>26</v>
      </c>
      <c r="P17" s="5">
        <v>30</v>
      </c>
      <c r="Q17" s="5">
        <v>28</v>
      </c>
      <c r="R17" s="5">
        <v>23</v>
      </c>
      <c r="S17" s="5">
        <v>35</v>
      </c>
      <c r="T17" s="5">
        <v>33</v>
      </c>
      <c r="U17" s="5">
        <v>35</v>
      </c>
      <c r="V17" s="5">
        <v>31</v>
      </c>
      <c r="W17" s="5">
        <v>36</v>
      </c>
      <c r="X17" s="5">
        <v>37</v>
      </c>
      <c r="Y17" s="5">
        <v>26</v>
      </c>
      <c r="Z17" s="5">
        <v>24</v>
      </c>
      <c r="AB17" s="5">
        <v>47</v>
      </c>
      <c r="AD17" s="5">
        <v>42</v>
      </c>
      <c r="AM17" s="5">
        <v>33</v>
      </c>
      <c r="AO17" s="5">
        <v>31</v>
      </c>
      <c r="AQ17" s="5">
        <v>28</v>
      </c>
      <c r="AS17" s="5" t="s">
        <v>422</v>
      </c>
      <c r="AV17" s="5" t="s">
        <v>438</v>
      </c>
      <c r="AW17" s="5" t="s">
        <v>440</v>
      </c>
      <c r="AY17" s="5">
        <v>33</v>
      </c>
      <c r="BA17" s="5">
        <v>26</v>
      </c>
      <c r="BB17" s="5">
        <v>28</v>
      </c>
      <c r="BD17" s="5">
        <v>41</v>
      </c>
      <c r="BE17" s="5">
        <v>28</v>
      </c>
      <c r="BF17" s="5">
        <v>18</v>
      </c>
      <c r="BG17" s="5">
        <v>24</v>
      </c>
      <c r="BH17" s="5">
        <v>25</v>
      </c>
      <c r="BJ17" s="5">
        <v>26</v>
      </c>
      <c r="BL17" s="5">
        <v>28</v>
      </c>
      <c r="BQ17" s="5">
        <v>19</v>
      </c>
      <c r="BR17" s="5">
        <v>26</v>
      </c>
      <c r="BS17" s="5">
        <v>32</v>
      </c>
      <c r="BT17" s="5">
        <v>27</v>
      </c>
      <c r="BU17" s="5">
        <v>24</v>
      </c>
      <c r="BV17" s="5">
        <v>29</v>
      </c>
      <c r="BW17" s="5">
        <v>20</v>
      </c>
      <c r="BX17" s="5">
        <v>28</v>
      </c>
      <c r="BY17" s="5">
        <v>28</v>
      </c>
      <c r="BZ17" s="5">
        <v>26</v>
      </c>
      <c r="CA17" s="5">
        <v>33</v>
      </c>
      <c r="CB17" s="5">
        <v>30</v>
      </c>
      <c r="CC17" s="5">
        <v>33</v>
      </c>
      <c r="CD17" s="5">
        <v>33</v>
      </c>
      <c r="CE17" s="5">
        <v>39</v>
      </c>
      <c r="CF17" s="5">
        <v>43</v>
      </c>
      <c r="CG17" s="5">
        <v>39</v>
      </c>
      <c r="CH17" s="5">
        <v>34</v>
      </c>
      <c r="CI17" s="5">
        <v>34</v>
      </c>
      <c r="CJ17" s="5">
        <v>40</v>
      </c>
      <c r="CK17" s="5">
        <v>39</v>
      </c>
      <c r="CL17" s="5">
        <v>36</v>
      </c>
    </row>
    <row r="18" spans="1:90" ht="15" customHeight="1">
      <c r="A18" s="5">
        <v>7</v>
      </c>
      <c r="B18" s="8" t="s">
        <v>366</v>
      </c>
      <c r="C18" s="8" t="s">
        <v>583</v>
      </c>
      <c r="D18" s="8">
        <f>SUM(K18:CM18)</f>
        <v>112</v>
      </c>
      <c r="E18" s="8" t="s">
        <v>585</v>
      </c>
      <c r="F18" s="8">
        <f>SUM(AM18:CM18)</f>
        <v>60</v>
      </c>
      <c r="G18" s="8"/>
      <c r="H18" s="8"/>
      <c r="K18" s="5">
        <v>2</v>
      </c>
      <c r="L18" s="5">
        <v>3</v>
      </c>
      <c r="M18" s="5">
        <v>3</v>
      </c>
      <c r="N18" s="5">
        <v>2</v>
      </c>
      <c r="O18" s="5">
        <v>1</v>
      </c>
      <c r="P18" s="5">
        <v>1</v>
      </c>
      <c r="Q18" s="5">
        <v>2</v>
      </c>
      <c r="R18" s="5">
        <v>3</v>
      </c>
      <c r="S18" s="5">
        <v>3</v>
      </c>
      <c r="T18" s="5">
        <v>1</v>
      </c>
      <c r="U18" s="5">
        <v>2</v>
      </c>
      <c r="V18" s="5">
        <v>2</v>
      </c>
      <c r="W18" s="5">
        <v>5</v>
      </c>
      <c r="X18" s="5">
        <v>0</v>
      </c>
      <c r="Y18" s="5">
        <v>4</v>
      </c>
      <c r="Z18" s="5">
        <v>1</v>
      </c>
      <c r="AA18" s="5">
        <v>2</v>
      </c>
      <c r="AB18" s="5">
        <v>3</v>
      </c>
      <c r="AC18" s="5">
        <v>3</v>
      </c>
      <c r="AD18" s="5">
        <v>1</v>
      </c>
      <c r="AE18" s="5">
        <v>0</v>
      </c>
      <c r="AG18" s="5">
        <v>3</v>
      </c>
      <c r="AH18" s="5">
        <v>5</v>
      </c>
      <c r="AM18" s="5">
        <v>1</v>
      </c>
      <c r="AN18" s="5">
        <v>2</v>
      </c>
      <c r="AO18" s="5">
        <v>2</v>
      </c>
      <c r="AP18" s="5">
        <v>2</v>
      </c>
      <c r="AQ18" s="5">
        <v>0</v>
      </c>
      <c r="AR18" s="5">
        <v>3</v>
      </c>
      <c r="AS18" s="5">
        <v>5</v>
      </c>
      <c r="AT18" s="5">
        <v>1</v>
      </c>
      <c r="AU18" s="5">
        <v>2</v>
      </c>
      <c r="AV18" s="5">
        <v>1</v>
      </c>
      <c r="AW18" s="5">
        <v>0</v>
      </c>
      <c r="AX18" s="5">
        <v>1</v>
      </c>
      <c r="AY18" s="5">
        <v>1</v>
      </c>
      <c r="AZ18" s="5">
        <v>1</v>
      </c>
      <c r="BA18" s="5">
        <v>2</v>
      </c>
      <c r="BB18" s="5">
        <v>0</v>
      </c>
      <c r="BC18" s="5">
        <v>0</v>
      </c>
      <c r="BD18" s="5">
        <v>1</v>
      </c>
      <c r="BE18" s="5">
        <v>1</v>
      </c>
      <c r="BF18" s="5">
        <v>1</v>
      </c>
      <c r="BG18" s="5">
        <v>0</v>
      </c>
      <c r="BH18" s="5">
        <v>0</v>
      </c>
      <c r="BI18" s="5">
        <v>1</v>
      </c>
      <c r="BJ18" s="5">
        <v>2</v>
      </c>
      <c r="BK18" s="5">
        <v>0</v>
      </c>
      <c r="BL18" s="5">
        <v>2</v>
      </c>
      <c r="BM18" s="5">
        <v>1</v>
      </c>
      <c r="BN18" s="5">
        <v>0</v>
      </c>
      <c r="BO18" s="5">
        <v>1</v>
      </c>
      <c r="BP18" s="5">
        <v>1</v>
      </c>
      <c r="BQ18" s="5">
        <v>1</v>
      </c>
      <c r="BR18" s="5">
        <v>0</v>
      </c>
      <c r="BS18" s="5">
        <v>0</v>
      </c>
      <c r="BT18" s="5">
        <v>2</v>
      </c>
      <c r="BU18" s="5">
        <v>1</v>
      </c>
      <c r="BV18" s="5">
        <v>0</v>
      </c>
      <c r="BW18" s="5">
        <v>0</v>
      </c>
      <c r="BX18" s="5">
        <v>1</v>
      </c>
      <c r="BY18" s="5">
        <v>1</v>
      </c>
      <c r="BZ18" s="5">
        <v>2</v>
      </c>
      <c r="CA18" s="5">
        <v>2</v>
      </c>
      <c r="CB18" s="5">
        <v>0</v>
      </c>
      <c r="CC18" s="5">
        <v>2</v>
      </c>
      <c r="CD18" s="5">
        <v>4</v>
      </c>
      <c r="CE18" s="5">
        <v>2</v>
      </c>
      <c r="CF18" s="5">
        <v>3</v>
      </c>
      <c r="CG18" s="5">
        <v>0</v>
      </c>
      <c r="CH18" s="5">
        <v>1</v>
      </c>
      <c r="CI18" s="5">
        <v>1</v>
      </c>
      <c r="CJ18" s="5">
        <v>1</v>
      </c>
      <c r="CK18" s="5">
        <v>1</v>
      </c>
      <c r="CL18" s="5">
        <v>0</v>
      </c>
    </row>
    <row r="19" spans="2:90" ht="15" customHeight="1">
      <c r="B19" s="8" t="s">
        <v>591</v>
      </c>
      <c r="C19" s="8" t="s">
        <v>586</v>
      </c>
      <c r="D19" s="8"/>
      <c r="E19" s="8"/>
      <c r="F19" s="8"/>
      <c r="G19" s="8"/>
      <c r="H19" s="8"/>
      <c r="N19" s="5">
        <f>(SUM(K18:N18)/COUNTA(K18:N18))*4</f>
        <v>10</v>
      </c>
      <c r="R19" s="5">
        <f>(SUM(O18:R18)/COUNTA(O18:R18))*4</f>
        <v>7</v>
      </c>
      <c r="V19" s="5">
        <f>(SUM(S18:V18)/COUNTA(S18:V18))*4</f>
        <v>8</v>
      </c>
      <c r="Z19" s="5">
        <f>(SUM(W18:Z18)/COUNTA(W18:Z18))*4</f>
        <v>10</v>
      </c>
      <c r="AD19" s="5">
        <f>(SUM(AA18:AD18)/COUNTA(AA18:AD18))*4</f>
        <v>9</v>
      </c>
      <c r="AH19" s="5">
        <f>(SUM(AE18:AH18)/COUNTA(AE18:AH18))*4</f>
        <v>10.666666666666666</v>
      </c>
      <c r="AL19" s="5" t="e">
        <f>(SUM(AI18:AL18)/COUNTA(AI18:AL18))*4</f>
        <v>#DIV/0!</v>
      </c>
      <c r="AP19" s="5">
        <f>(SUM(AM18:AP18)/COUNTA(AM18:AP18))*4</f>
        <v>7</v>
      </c>
      <c r="AT19" s="5">
        <f>(SUM(AQ18:AT18)/COUNTA(AQ18:AT18))*4</f>
        <v>9</v>
      </c>
      <c r="AX19" s="5">
        <f>(SUM(AU18:AX18)/COUNTA(AU18:AX18))*4</f>
        <v>4</v>
      </c>
      <c r="BB19" s="5">
        <f>(SUM(AY18:BB18)/COUNTA(AY18:BB18))*4</f>
        <v>4</v>
      </c>
      <c r="BF19" s="5">
        <f>(SUM(BC18:BF18)/COUNTA(BC18:BF18))*4</f>
        <v>3</v>
      </c>
      <c r="BJ19" s="5">
        <f>(SUM(BG18:BJ18)/COUNTA(BG18:BJ18))*4</f>
        <v>3</v>
      </c>
      <c r="BN19" s="5">
        <f>(SUM(BK18:BN18)/COUNTA(BK18:BN18))*4</f>
        <v>3</v>
      </c>
      <c r="BR19" s="5">
        <f>(SUM(BO18:BR18)/COUNTA(BO18:BR18))*4</f>
        <v>3</v>
      </c>
      <c r="BV19" s="5">
        <f>(SUM(BS18:BV18)/COUNTA(BS18:BV18))*4</f>
        <v>3</v>
      </c>
      <c r="BZ19" s="5">
        <f>(SUM(BW18:BZ18)/COUNTA(BW18:BZ18))*4</f>
        <v>4</v>
      </c>
      <c r="CD19" s="5">
        <f>(SUM(CA18:CD18)/COUNTA(CA18:CD18))*4</f>
        <v>8</v>
      </c>
      <c r="CH19" s="5">
        <f>(SUM(CE18:CH18)/COUNTA(CE18:CH18))*4</f>
        <v>6</v>
      </c>
      <c r="CL19" s="5">
        <f>(SUM(CI18:CL18)/COUNTA(CI18:CL18))*4</f>
        <v>3</v>
      </c>
    </row>
    <row r="20" spans="1:90" ht="15" customHeight="1">
      <c r="A20" s="5">
        <v>8</v>
      </c>
      <c r="B20" s="8" t="s">
        <v>367</v>
      </c>
      <c r="C20" s="8" t="s">
        <v>583</v>
      </c>
      <c r="D20" s="8">
        <f>SUM(K20:CM20)</f>
        <v>79</v>
      </c>
      <c r="E20" s="8" t="s">
        <v>585</v>
      </c>
      <c r="F20" s="8">
        <f>SUM(AM20:CM20)</f>
        <v>49</v>
      </c>
      <c r="G20" s="8" t="s">
        <v>587</v>
      </c>
      <c r="H20" s="36">
        <f>F20/F18</f>
        <v>0.8166666666666667</v>
      </c>
      <c r="L20" s="5">
        <v>3</v>
      </c>
      <c r="M20" s="5">
        <v>3</v>
      </c>
      <c r="N20" s="5">
        <v>2</v>
      </c>
      <c r="O20" s="5">
        <v>1</v>
      </c>
      <c r="P20" s="5">
        <v>1</v>
      </c>
      <c r="Q20" s="5">
        <v>2</v>
      </c>
      <c r="R20" s="5">
        <v>2</v>
      </c>
      <c r="S20" s="5">
        <v>2</v>
      </c>
      <c r="T20" s="5">
        <v>1</v>
      </c>
      <c r="U20" s="5">
        <v>2</v>
      </c>
      <c r="X20" s="5">
        <v>0</v>
      </c>
      <c r="Y20" s="5">
        <v>3</v>
      </c>
      <c r="Z20" s="5">
        <v>1</v>
      </c>
      <c r="AB20" s="5">
        <v>3</v>
      </c>
      <c r="AC20" s="5">
        <v>3</v>
      </c>
      <c r="AD20" s="5">
        <v>1</v>
      </c>
      <c r="AE20" s="5">
        <v>0</v>
      </c>
      <c r="AM20" s="5">
        <v>1</v>
      </c>
      <c r="AN20" s="5">
        <v>2</v>
      </c>
      <c r="AO20" s="5">
        <v>2</v>
      </c>
      <c r="AP20" s="5">
        <v>2</v>
      </c>
      <c r="AQ20" s="5">
        <v>0</v>
      </c>
      <c r="AR20" s="5">
        <v>2</v>
      </c>
      <c r="AS20" s="5">
        <v>3</v>
      </c>
      <c r="AT20" s="5">
        <v>1</v>
      </c>
      <c r="AU20" s="5">
        <v>2</v>
      </c>
      <c r="AV20" s="5">
        <v>1</v>
      </c>
      <c r="AW20" s="5">
        <v>0</v>
      </c>
      <c r="AX20" s="5">
        <v>1</v>
      </c>
      <c r="AY20" s="5">
        <v>1</v>
      </c>
      <c r="AZ20" s="5">
        <v>1</v>
      </c>
      <c r="BA20" s="5">
        <v>2</v>
      </c>
      <c r="BB20" s="5">
        <v>0</v>
      </c>
      <c r="BC20" s="5">
        <v>0</v>
      </c>
      <c r="BD20" s="5">
        <v>1</v>
      </c>
      <c r="BE20" s="5">
        <v>1</v>
      </c>
      <c r="BF20" s="5">
        <v>1</v>
      </c>
      <c r="BG20" s="5">
        <v>0</v>
      </c>
      <c r="BH20" s="5">
        <v>0</v>
      </c>
      <c r="BJ20" s="5">
        <v>0</v>
      </c>
      <c r="BK20" s="5">
        <v>0</v>
      </c>
      <c r="BL20" s="5">
        <v>2</v>
      </c>
      <c r="BN20" s="5">
        <v>0</v>
      </c>
      <c r="BO20" s="5">
        <v>1</v>
      </c>
      <c r="BP20" s="5">
        <v>0</v>
      </c>
      <c r="BQ20" s="5">
        <v>1</v>
      </c>
      <c r="BR20" s="5">
        <v>0</v>
      </c>
      <c r="BS20" s="5">
        <v>0</v>
      </c>
      <c r="BT20" s="5">
        <v>1</v>
      </c>
      <c r="BU20" s="5">
        <v>1</v>
      </c>
      <c r="BV20" s="5">
        <v>0</v>
      </c>
      <c r="BW20" s="5">
        <v>0</v>
      </c>
      <c r="BX20" s="5">
        <v>1</v>
      </c>
      <c r="BY20" s="5">
        <v>1</v>
      </c>
      <c r="BZ20" s="5">
        <v>2</v>
      </c>
      <c r="CA20" s="5">
        <v>2</v>
      </c>
      <c r="CB20" s="5">
        <v>0</v>
      </c>
      <c r="CC20" s="5">
        <v>1</v>
      </c>
      <c r="CD20" s="5">
        <v>4</v>
      </c>
      <c r="CE20" s="5">
        <v>2</v>
      </c>
      <c r="CF20" s="5">
        <v>2</v>
      </c>
      <c r="CG20" s="5">
        <v>0</v>
      </c>
      <c r="CH20" s="5">
        <v>1</v>
      </c>
      <c r="CI20" s="5">
        <v>1</v>
      </c>
      <c r="CJ20" s="5">
        <v>1</v>
      </c>
      <c r="CK20" s="5">
        <v>1</v>
      </c>
      <c r="CL20" s="5">
        <v>0</v>
      </c>
    </row>
    <row r="21" spans="2:90" ht="15" customHeight="1">
      <c r="B21" s="8"/>
      <c r="C21" s="8" t="s">
        <v>586</v>
      </c>
      <c r="D21" s="8"/>
      <c r="E21" s="8"/>
      <c r="F21" s="8"/>
      <c r="G21" s="8"/>
      <c r="H21" s="8"/>
      <c r="N21" s="5">
        <f>SUM(K20:N20)</f>
        <v>8</v>
      </c>
      <c r="R21" s="5">
        <f>SUM(O20:R20)</f>
        <v>6</v>
      </c>
      <c r="V21" s="5">
        <f>SUM(S20:V20)</f>
        <v>5</v>
      </c>
      <c r="Z21" s="5">
        <f>SUM(W20:Z20)</f>
        <v>4</v>
      </c>
      <c r="AD21" s="5">
        <f>SUM(AA20:AD20)</f>
        <v>7</v>
      </c>
      <c r="AH21" s="5">
        <f>SUM(AE20:AH20)</f>
        <v>0</v>
      </c>
      <c r="AL21" s="5">
        <f>SUM(AI20:AL20)</f>
        <v>0</v>
      </c>
      <c r="AP21" s="5">
        <f>SUM(AM20:AP20)</f>
        <v>7</v>
      </c>
      <c r="AT21" s="5">
        <f>SUM(AQ20:AT20)</f>
        <v>6</v>
      </c>
      <c r="AX21" s="5">
        <f>SUM(AU20:AX20)</f>
        <v>4</v>
      </c>
      <c r="BB21" s="5">
        <f>SUM(AY20:BB20)</f>
        <v>4</v>
      </c>
      <c r="BF21" s="5">
        <f>SUM(BC20:BF20)</f>
        <v>3</v>
      </c>
      <c r="BJ21" s="5">
        <f>SUM(BG20:BJ20)</f>
        <v>0</v>
      </c>
      <c r="BN21" s="5">
        <f>SUM(BK20:BN20)</f>
        <v>2</v>
      </c>
      <c r="BR21" s="5">
        <f>SUM(BO20:BR20)</f>
        <v>2</v>
      </c>
      <c r="BV21" s="5">
        <f>SUM(BS20:BV20)</f>
        <v>2</v>
      </c>
      <c r="BZ21" s="5">
        <f>SUM(BW20:BZ20)</f>
        <v>4</v>
      </c>
      <c r="CD21" s="5">
        <f>SUM(CA20:CD20)</f>
        <v>7</v>
      </c>
      <c r="CH21" s="5">
        <f>SUM(CE20:CH20)</f>
        <v>5</v>
      </c>
      <c r="CL21" s="5">
        <f>SUM(CI20:CL20)</f>
        <v>3</v>
      </c>
    </row>
    <row r="22" spans="2:90" ht="15" customHeight="1">
      <c r="B22" s="8"/>
      <c r="C22" s="8" t="s">
        <v>595</v>
      </c>
      <c r="D22" s="8"/>
      <c r="E22" s="8"/>
      <c r="F22" s="8"/>
      <c r="G22" s="8"/>
      <c r="H22" s="8"/>
      <c r="N22" s="43">
        <f>SUM(K20:N20)/SUM(K18:N18)</f>
        <v>0.8</v>
      </c>
      <c r="R22" s="43">
        <f>SUM(O20:R20)/SUM(O18:R18)</f>
        <v>0.8571428571428571</v>
      </c>
      <c r="V22" s="43">
        <f>SUM(S20:V20)/SUM(S18:V18)</f>
        <v>0.625</v>
      </c>
      <c r="Z22" s="43">
        <f>SUM(W20:Z20)/SUM(W18:Z18)</f>
        <v>0.4</v>
      </c>
      <c r="AD22" s="43">
        <f>SUM(AA20:AD20)/SUM(AA18:AD18)</f>
        <v>0.7777777777777778</v>
      </c>
      <c r="AH22" s="43">
        <f>SUM(AE20:AH20)/SUM(AE18:AH18)</f>
        <v>0</v>
      </c>
      <c r="AL22" s="43" t="e">
        <f>SUM(AI20:AL20)/SUM(AI18:AL18)</f>
        <v>#DIV/0!</v>
      </c>
      <c r="AP22" s="43">
        <f>SUM(AM20:AP20)/SUM(AM18:AP18)</f>
        <v>1</v>
      </c>
      <c r="AT22" s="43">
        <f>SUM(AQ20:AT20)/SUM(AQ18:AT18)</f>
        <v>0.6666666666666666</v>
      </c>
      <c r="AX22" s="43">
        <f>SUM(AU20:AX20)/SUM(AU18:AX18)</f>
        <v>1</v>
      </c>
      <c r="BB22" s="43">
        <f>SUM(AY20:BB20)/SUM(AY18:BB18)</f>
        <v>1</v>
      </c>
      <c r="BF22" s="43">
        <f>SUM(BC20:BF20)/SUM(BC18:BF18)</f>
        <v>1</v>
      </c>
      <c r="BJ22" s="43">
        <f>SUM(BG20:BH20,BJ20)/SUM(BG18:BH18,BJ18)</f>
        <v>0</v>
      </c>
      <c r="BN22" s="43">
        <f>SUM(BK20:BL20,BN20)/SUM(BK18:BL18,BN18)</f>
        <v>1</v>
      </c>
      <c r="BR22" s="43">
        <f>SUM(BO20:BR20)/SUM(BO18:BR18)</f>
        <v>0.6666666666666666</v>
      </c>
      <c r="BV22" s="43">
        <f>SUM(BS20:BV20)/SUM(BS18:BV18)</f>
        <v>0.6666666666666666</v>
      </c>
      <c r="BZ22" s="43">
        <f>SUM(BW20:BZ20)/SUM(BW18:BZ18)</f>
        <v>1</v>
      </c>
      <c r="CD22" s="43">
        <f>SUM(CA20:CD20)/SUM(CA18:CD18)</f>
        <v>0.875</v>
      </c>
      <c r="CH22" s="43">
        <f>SUM(CE20:CH20)/SUM(CE18:CH18)</f>
        <v>0.8333333333333334</v>
      </c>
      <c r="CL22" s="43">
        <f>SUM(CI20:CL20)/SUM(CI18:CL18)</f>
        <v>1</v>
      </c>
    </row>
    <row r="23" spans="2:90" ht="15" customHeight="1">
      <c r="B23" s="8"/>
      <c r="C23" s="8" t="s">
        <v>596</v>
      </c>
      <c r="D23" s="8"/>
      <c r="E23" s="8"/>
      <c r="F23" s="8"/>
      <c r="G23" s="8"/>
      <c r="H23" s="8"/>
      <c r="N23" s="43"/>
      <c r="R23" s="43"/>
      <c r="V23" s="43"/>
      <c r="Z23" s="43"/>
      <c r="AD23" s="43"/>
      <c r="AH23" s="43"/>
      <c r="AL23" s="43"/>
      <c r="AP23" s="43"/>
      <c r="AT23" s="43">
        <f>SUM(AM20:AT20)/SUM(AM18:AT18)</f>
        <v>0.8125</v>
      </c>
      <c r="AX23" s="43"/>
      <c r="BB23" s="43">
        <f>SUM(AU20:BB20)/SUM(AU18:BB18)</f>
        <v>1</v>
      </c>
      <c r="BF23" s="43"/>
      <c r="BJ23" s="43">
        <f>SUM(BC20:BH20,BJ20)/SUM(BC18:BH18,BJ18)</f>
        <v>0.6</v>
      </c>
      <c r="BN23" s="43"/>
      <c r="BR23" s="43">
        <f>SUM(BK20:BL20,BN20:BR20)/SUM(BK18:BL18,BN18:BR18)</f>
        <v>0.8</v>
      </c>
      <c r="BV23" s="43"/>
      <c r="BZ23" s="43">
        <f>SUM(BS20:BZ20)/SUM(BS18:BZ18)</f>
        <v>0.8571428571428571</v>
      </c>
      <c r="CD23" s="43"/>
      <c r="CH23" s="43">
        <f>SUM(CA20:CH20)/SUM(CA18:CH18)</f>
        <v>0.8571428571428571</v>
      </c>
      <c r="CL23" s="43"/>
    </row>
    <row r="24" spans="1:90" ht="15" customHeight="1">
      <c r="A24" s="5">
        <v>9</v>
      </c>
      <c r="B24" s="8" t="s">
        <v>368</v>
      </c>
      <c r="C24" s="8" t="s">
        <v>584</v>
      </c>
      <c r="D24" s="8">
        <f>SUM(K24:CM24)</f>
        <v>143</v>
      </c>
      <c r="E24" s="8" t="s">
        <v>585</v>
      </c>
      <c r="F24" s="8">
        <f>SUM(AM24:CM24)</f>
        <v>67</v>
      </c>
      <c r="G24" s="8"/>
      <c r="H24" s="8"/>
      <c r="I24" s="5">
        <v>1</v>
      </c>
      <c r="L24" s="5">
        <v>5</v>
      </c>
      <c r="M24" s="5">
        <v>0</v>
      </c>
      <c r="N24" s="5">
        <v>1</v>
      </c>
      <c r="O24" s="5">
        <v>3</v>
      </c>
      <c r="P24" s="5">
        <v>3</v>
      </c>
      <c r="Q24" s="5">
        <v>4</v>
      </c>
      <c r="R24" s="5">
        <v>3</v>
      </c>
      <c r="S24" s="5">
        <v>3</v>
      </c>
      <c r="T24" s="5">
        <v>4</v>
      </c>
      <c r="U24" s="5">
        <v>0</v>
      </c>
      <c r="V24" s="5">
        <v>4</v>
      </c>
      <c r="W24" s="5">
        <v>4</v>
      </c>
      <c r="X24" s="5">
        <v>10</v>
      </c>
      <c r="Y24" s="5">
        <v>5</v>
      </c>
      <c r="Z24" s="5">
        <v>0</v>
      </c>
      <c r="AA24" s="5">
        <v>3</v>
      </c>
      <c r="AB24" s="5">
        <v>3</v>
      </c>
      <c r="AC24" s="5">
        <v>4</v>
      </c>
      <c r="AD24" s="5">
        <v>5</v>
      </c>
      <c r="AE24" s="5">
        <v>3</v>
      </c>
      <c r="AG24" s="5">
        <v>5</v>
      </c>
      <c r="AH24" s="5">
        <v>2</v>
      </c>
      <c r="AJ24" s="5">
        <v>1</v>
      </c>
      <c r="AK24" s="5">
        <v>1</v>
      </c>
      <c r="AM24" s="5">
        <v>2</v>
      </c>
      <c r="AN24" s="5">
        <v>0</v>
      </c>
      <c r="AO24" s="5">
        <v>3</v>
      </c>
      <c r="AP24" s="5">
        <v>0</v>
      </c>
      <c r="AQ24" s="5">
        <v>2</v>
      </c>
      <c r="AR24" s="5">
        <v>1</v>
      </c>
      <c r="AS24" s="5">
        <v>1</v>
      </c>
      <c r="AT24" s="5">
        <v>1</v>
      </c>
      <c r="AU24" s="5">
        <v>1</v>
      </c>
      <c r="AV24" s="5">
        <v>1</v>
      </c>
      <c r="AW24" s="5">
        <v>0</v>
      </c>
      <c r="AX24" s="5">
        <v>2</v>
      </c>
      <c r="AY24" s="5">
        <v>0</v>
      </c>
      <c r="AZ24" s="5">
        <v>1</v>
      </c>
      <c r="BA24" s="5">
        <v>1</v>
      </c>
      <c r="BB24" s="5">
        <v>0</v>
      </c>
      <c r="BC24" s="5">
        <v>1</v>
      </c>
      <c r="BD24" s="5">
        <v>1</v>
      </c>
      <c r="BE24" s="5">
        <v>0</v>
      </c>
      <c r="BF24" s="5">
        <v>0</v>
      </c>
      <c r="BG24" s="5">
        <v>1</v>
      </c>
      <c r="BH24" s="5">
        <v>1</v>
      </c>
      <c r="BI24" s="5">
        <v>1</v>
      </c>
      <c r="BJ24" s="5">
        <v>2</v>
      </c>
      <c r="BK24" s="5">
        <v>0</v>
      </c>
      <c r="BL24" s="5">
        <v>2</v>
      </c>
      <c r="BM24" s="5">
        <v>0</v>
      </c>
      <c r="BN24" s="5">
        <v>0</v>
      </c>
      <c r="BO24" s="5">
        <v>3</v>
      </c>
      <c r="BP24" s="5">
        <v>0</v>
      </c>
      <c r="BQ24" s="5">
        <v>0</v>
      </c>
      <c r="BR24" s="5">
        <v>1</v>
      </c>
      <c r="BS24" s="5">
        <v>1</v>
      </c>
      <c r="BT24" s="5">
        <v>0</v>
      </c>
      <c r="BU24" s="5">
        <v>0</v>
      </c>
      <c r="BV24" s="5">
        <v>3</v>
      </c>
      <c r="BW24" s="5">
        <v>0</v>
      </c>
      <c r="BX24" s="5">
        <v>0</v>
      </c>
      <c r="BY24" s="5">
        <v>3</v>
      </c>
      <c r="BZ24" s="5">
        <v>0</v>
      </c>
      <c r="CA24" s="5">
        <v>3</v>
      </c>
      <c r="CB24" s="5">
        <v>2</v>
      </c>
      <c r="CC24" s="5">
        <v>3</v>
      </c>
      <c r="CD24" s="5">
        <v>1</v>
      </c>
      <c r="CE24" s="5">
        <v>1</v>
      </c>
      <c r="CF24" s="5">
        <v>3</v>
      </c>
      <c r="CG24" s="5">
        <v>3</v>
      </c>
      <c r="CH24" s="22">
        <v>1</v>
      </c>
      <c r="CI24" s="5">
        <v>4</v>
      </c>
      <c r="CJ24" s="5">
        <v>4</v>
      </c>
      <c r="CK24" s="5">
        <v>4</v>
      </c>
      <c r="CL24" s="5">
        <v>2</v>
      </c>
    </row>
    <row r="25" spans="2:90" ht="15" customHeight="1">
      <c r="B25" s="8" t="s">
        <v>593</v>
      </c>
      <c r="C25" s="8" t="s">
        <v>586</v>
      </c>
      <c r="D25" s="8"/>
      <c r="E25" s="8"/>
      <c r="F25" s="8"/>
      <c r="G25" s="8"/>
      <c r="H25" s="8"/>
      <c r="N25" s="5">
        <f>SUM(K24:N24)</f>
        <v>6</v>
      </c>
      <c r="R25" s="5">
        <f>(SUM(O24:R24)/COUNTA(O24:R24))*4</f>
        <v>13</v>
      </c>
      <c r="V25" s="5">
        <f>(SUM(S24:V24)/COUNTA(S24:V24))*4</f>
        <v>11</v>
      </c>
      <c r="Z25" s="5">
        <f>(SUM(W24:Z24)/COUNTA(W24:Z24))*4</f>
        <v>19</v>
      </c>
      <c r="AD25" s="5">
        <f>(SUM(AA24:AD24)/COUNTA(AA24:AD24))*4</f>
        <v>15</v>
      </c>
      <c r="AH25" s="5">
        <f>(SUM(AE24:AH24)/COUNTA(AE24:AH24))*4</f>
        <v>13.333333333333334</v>
      </c>
      <c r="AL25" s="5">
        <f>(SUM(AI24:AL24)/COUNTA(AI24:AL24))*4</f>
        <v>4</v>
      </c>
      <c r="AP25" s="5">
        <f>(SUM(AM24:AP24)/COUNTA(AM24:AP24))*4</f>
        <v>5</v>
      </c>
      <c r="AT25" s="5">
        <f>(SUM(AQ24:AT24)/COUNTA(AQ24:AT24))*4</f>
        <v>5</v>
      </c>
      <c r="AX25" s="5">
        <f>(SUM(AU24:AX24)/COUNTA(AU24:AX24))*4</f>
        <v>4</v>
      </c>
      <c r="BB25" s="5">
        <f>(SUM(AY24:BB24)/COUNTA(AY24:BB24))*4</f>
        <v>2</v>
      </c>
      <c r="BF25" s="5">
        <f>(SUM(BC24:BF24)/COUNTA(BC24:BF24))*4</f>
        <v>2</v>
      </c>
      <c r="BJ25" s="5">
        <f>(SUM(BG24:BJ24)/COUNTA(BG24:BJ24))*4</f>
        <v>5</v>
      </c>
      <c r="BN25" s="5">
        <f>(SUM(BK24:BN24)/COUNTA(BK24:BN24))*4</f>
        <v>2</v>
      </c>
      <c r="BR25" s="5">
        <f>(SUM(BO24:BR24)/COUNTA(BO24:BR24))*4</f>
        <v>4</v>
      </c>
      <c r="BV25" s="5">
        <f>(SUM(BS24:BV24)/COUNTA(BS24:BV24))*4</f>
        <v>4</v>
      </c>
      <c r="BZ25" s="5">
        <f>(SUM(BW24:BZ24)/COUNTA(BW24:BZ24))*4</f>
        <v>3</v>
      </c>
      <c r="CD25" s="5">
        <f>(SUM(CA24:CD24)/COUNTA(CA24:CD24))*4</f>
        <v>9</v>
      </c>
      <c r="CH25" s="5">
        <f>(SUM(CE24:CH24)/COUNTA(CE24:CH24))*4</f>
        <v>8</v>
      </c>
      <c r="CL25" s="5">
        <f>(SUM(CI24:CL24)/COUNTA(CI24:CL24))*4</f>
        <v>14</v>
      </c>
    </row>
    <row r="26" spans="1:90" ht="15" customHeight="1">
      <c r="A26" s="5">
        <v>10</v>
      </c>
      <c r="B26" s="8" t="s">
        <v>369</v>
      </c>
      <c r="C26" s="8" t="s">
        <v>584</v>
      </c>
      <c r="D26" s="8">
        <f>SUM(K26:CM26)</f>
        <v>91</v>
      </c>
      <c r="E26" s="8" t="s">
        <v>585</v>
      </c>
      <c r="F26" s="8">
        <f>SUM(AM26:CM26)</f>
        <v>52</v>
      </c>
      <c r="G26" s="8" t="s">
        <v>587</v>
      </c>
      <c r="H26" s="36">
        <f>F26/F24</f>
        <v>0.7761194029850746</v>
      </c>
      <c r="I26" s="5">
        <v>1</v>
      </c>
      <c r="L26" s="5">
        <v>4</v>
      </c>
      <c r="M26" s="5">
        <v>0</v>
      </c>
      <c r="N26" s="5">
        <v>0</v>
      </c>
      <c r="O26" s="5">
        <v>3</v>
      </c>
      <c r="P26" s="5">
        <v>2</v>
      </c>
      <c r="Q26" s="5">
        <v>2</v>
      </c>
      <c r="R26" s="5">
        <v>1</v>
      </c>
      <c r="S26" s="5">
        <v>1</v>
      </c>
      <c r="T26" s="5">
        <v>2</v>
      </c>
      <c r="U26" s="5">
        <v>0</v>
      </c>
      <c r="V26" s="5">
        <v>3</v>
      </c>
      <c r="W26" s="5">
        <v>4</v>
      </c>
      <c r="X26" s="5">
        <v>5</v>
      </c>
      <c r="Y26" s="5">
        <v>3</v>
      </c>
      <c r="Z26" s="5">
        <v>0</v>
      </c>
      <c r="AA26" s="5">
        <v>2</v>
      </c>
      <c r="AB26" s="5">
        <v>2</v>
      </c>
      <c r="AC26" s="5">
        <v>2</v>
      </c>
      <c r="AD26" s="5">
        <v>1</v>
      </c>
      <c r="AE26" s="5">
        <v>2</v>
      </c>
      <c r="AJ26" s="5">
        <v>0</v>
      </c>
      <c r="AM26" s="22">
        <v>2</v>
      </c>
      <c r="AN26" s="5">
        <v>0</v>
      </c>
      <c r="AO26" s="5">
        <v>3</v>
      </c>
      <c r="AP26" s="5">
        <v>0</v>
      </c>
      <c r="AQ26" s="5">
        <v>2</v>
      </c>
      <c r="AR26" s="5">
        <v>0</v>
      </c>
      <c r="AS26" s="5">
        <v>1</v>
      </c>
      <c r="AT26" s="5">
        <v>1</v>
      </c>
      <c r="AU26" s="5">
        <v>1</v>
      </c>
      <c r="AV26" s="5">
        <v>0</v>
      </c>
      <c r="AW26" s="5">
        <v>0</v>
      </c>
      <c r="AY26" s="5">
        <v>0</v>
      </c>
      <c r="AZ26" s="5">
        <v>1</v>
      </c>
      <c r="BB26" s="5">
        <v>0</v>
      </c>
      <c r="BC26" s="5">
        <v>1</v>
      </c>
      <c r="BD26" s="5">
        <v>1</v>
      </c>
      <c r="BE26" s="5">
        <v>0</v>
      </c>
      <c r="BF26" s="5">
        <v>0</v>
      </c>
      <c r="BG26" s="5">
        <v>1</v>
      </c>
      <c r="BH26" s="5">
        <v>0</v>
      </c>
      <c r="BJ26" s="5">
        <v>1</v>
      </c>
      <c r="BK26" s="5">
        <v>0</v>
      </c>
      <c r="BL26" s="5">
        <v>2</v>
      </c>
      <c r="BM26" s="5">
        <v>0</v>
      </c>
      <c r="BN26" s="5">
        <v>0</v>
      </c>
      <c r="BO26" s="5">
        <v>2</v>
      </c>
      <c r="BP26" s="5">
        <v>0</v>
      </c>
      <c r="BQ26" s="5">
        <v>0</v>
      </c>
      <c r="BR26" s="5">
        <v>0</v>
      </c>
      <c r="BS26" s="5">
        <v>1</v>
      </c>
      <c r="BT26" s="5">
        <v>0</v>
      </c>
      <c r="BU26" s="5">
        <v>0</v>
      </c>
      <c r="BV26" s="5">
        <v>3</v>
      </c>
      <c r="BW26" s="5">
        <v>0</v>
      </c>
      <c r="BX26" s="5">
        <v>0</v>
      </c>
      <c r="BY26" s="5">
        <v>2</v>
      </c>
      <c r="BZ26" s="5">
        <v>0</v>
      </c>
      <c r="CA26" s="5">
        <v>3</v>
      </c>
      <c r="CB26" s="5">
        <v>2</v>
      </c>
      <c r="CC26" s="5">
        <v>3</v>
      </c>
      <c r="CD26" s="5">
        <v>1</v>
      </c>
      <c r="CE26" s="5">
        <v>1</v>
      </c>
      <c r="CF26" s="5">
        <v>3</v>
      </c>
      <c r="CG26" s="5">
        <v>2</v>
      </c>
      <c r="CH26" s="22">
        <v>1</v>
      </c>
      <c r="CI26" s="5">
        <v>3</v>
      </c>
      <c r="CJ26" s="5">
        <v>4</v>
      </c>
      <c r="CK26" s="5">
        <v>4</v>
      </c>
      <c r="CL26" s="5">
        <v>0</v>
      </c>
    </row>
    <row r="27" spans="2:90" ht="15" customHeight="1">
      <c r="B27" s="8"/>
      <c r="C27" s="8" t="s">
        <v>586</v>
      </c>
      <c r="D27" s="8"/>
      <c r="E27" s="8"/>
      <c r="F27" s="8"/>
      <c r="G27" s="8"/>
      <c r="H27" s="8"/>
      <c r="N27" s="5">
        <f>SUM(K26:N26)</f>
        <v>4</v>
      </c>
      <c r="R27" s="5">
        <f>SUM(O26:R26)</f>
        <v>8</v>
      </c>
      <c r="V27" s="5">
        <f>SUM(S26:V26)</f>
        <v>6</v>
      </c>
      <c r="Z27" s="5">
        <f>SUM(W26:Z26)</f>
        <v>12</v>
      </c>
      <c r="AD27" s="5">
        <f>SUM(AA26:AD26)</f>
        <v>7</v>
      </c>
      <c r="AH27" s="5">
        <f>SUM(AE26:AH26)</f>
        <v>2</v>
      </c>
      <c r="AL27" s="5">
        <f>SUM(AI26:AL26)</f>
        <v>0</v>
      </c>
      <c r="AP27" s="5">
        <f>SUM(AM26:AP26)</f>
        <v>5</v>
      </c>
      <c r="AT27" s="5">
        <f>SUM(AQ26:AT26)</f>
        <v>4</v>
      </c>
      <c r="AX27" s="5">
        <f>SUM(AU26:AX26)</f>
        <v>1</v>
      </c>
      <c r="BB27" s="5">
        <f>SUM(AY26:BB26)</f>
        <v>1</v>
      </c>
      <c r="BF27" s="5">
        <f>SUM(BC26:BF26)</f>
        <v>2</v>
      </c>
      <c r="BJ27" s="5">
        <f>SUM(BG26:BJ26)</f>
        <v>2</v>
      </c>
      <c r="BN27" s="5">
        <f>SUM(BK26:BN26)</f>
        <v>2</v>
      </c>
      <c r="BR27" s="5">
        <f>SUM(BO26:BR26)</f>
        <v>2</v>
      </c>
      <c r="BV27" s="5">
        <f>SUM(BS26:BV26)</f>
        <v>4</v>
      </c>
      <c r="BZ27" s="5">
        <f>SUM(BW26:BZ26)</f>
        <v>2</v>
      </c>
      <c r="CD27" s="5">
        <f>SUM(CA26:CD26)</f>
        <v>9</v>
      </c>
      <c r="CH27" s="5">
        <f>SUM(CE26:CH26)</f>
        <v>7</v>
      </c>
      <c r="CL27" s="5">
        <f>SUM(CI26:CL26)</f>
        <v>11</v>
      </c>
    </row>
    <row r="28" spans="2:90" ht="15" customHeight="1">
      <c r="B28" s="8"/>
      <c r="C28" s="8" t="s">
        <v>595</v>
      </c>
      <c r="D28" s="8"/>
      <c r="E28" s="8"/>
      <c r="F28" s="8"/>
      <c r="G28" s="8"/>
      <c r="H28" s="8"/>
      <c r="N28" s="43">
        <f>SUM(K26:N26)/SUM(K24:N24)</f>
        <v>0.6666666666666666</v>
      </c>
      <c r="R28" s="43">
        <f>SUM(O26:R26)/SUM(O24:R24)</f>
        <v>0.6153846153846154</v>
      </c>
      <c r="V28" s="43">
        <f>SUM(S26:V26)/SUM(S24:V24)</f>
        <v>0.5454545454545454</v>
      </c>
      <c r="Z28" s="43">
        <f>SUM(W26:Z26)/SUM(W24:Z24)</f>
        <v>0.631578947368421</v>
      </c>
      <c r="AD28" s="43">
        <f>SUM(AA26:AD26)/SUM(AA24:AD24)</f>
        <v>0.4666666666666667</v>
      </c>
      <c r="AH28" s="43">
        <f>SUM(AE26:AH26)/SUM(AE24:AH24)</f>
        <v>0.2</v>
      </c>
      <c r="AL28" s="43">
        <f>SUM(AI26:AL26)/SUM(AI24:AL24)</f>
        <v>0</v>
      </c>
      <c r="AP28" s="43">
        <f>SUM(AM26:AP26)/SUM(AM24:AP24)</f>
        <v>1</v>
      </c>
      <c r="AT28" s="43">
        <f>SUM(AQ26:AT26)/SUM(AQ24:AT24)</f>
        <v>0.8</v>
      </c>
      <c r="AX28" s="43">
        <f>SUM(AU26:AW26)/SUM(AU24:AW24)</f>
        <v>0.5</v>
      </c>
      <c r="BB28" s="43">
        <f>SUM(AY26:AZ26,BB26)/SUM(AY24:AZ24,BB24)</f>
        <v>1</v>
      </c>
      <c r="BF28" s="43">
        <f>SUM(BC26:BF26)/SUM(BC24:BF24)</f>
        <v>1</v>
      </c>
      <c r="BJ28" s="43">
        <f>SUM(BG26:BH26,BJ26)/SUM(BG24:BH24,BJ24)</f>
        <v>0.5</v>
      </c>
      <c r="BN28" s="43">
        <f>SUM(BK26:BN26)/SUM(BK24:BN24)</f>
        <v>1</v>
      </c>
      <c r="BR28" s="43">
        <f>SUM(BO26:BR26)/SUM(BO24:BR24)</f>
        <v>0.5</v>
      </c>
      <c r="BV28" s="43">
        <f>SUM(BS26:BV26)/SUM(BS24:BV24)</f>
        <v>1</v>
      </c>
      <c r="BZ28" s="43">
        <f>SUM(BW26:BZ26)/SUM(BW24:BZ24)</f>
        <v>0.6666666666666666</v>
      </c>
      <c r="CD28" s="43">
        <f>SUM(CA26:CD26)/SUM(CA24:CD24)</f>
        <v>1</v>
      </c>
      <c r="CH28" s="43">
        <f>SUM(CE26:CH26)/SUM(CE24:CH24)</f>
        <v>0.875</v>
      </c>
      <c r="CL28" s="43">
        <f>SUM(CI26:CL26)/SUM(CI24:CL24)</f>
        <v>0.7857142857142857</v>
      </c>
    </row>
    <row r="29" spans="2:90" ht="15" customHeight="1">
      <c r="B29" s="8"/>
      <c r="C29" s="8" t="s">
        <v>596</v>
      </c>
      <c r="D29" s="8"/>
      <c r="E29" s="8"/>
      <c r="F29" s="8"/>
      <c r="G29" s="8"/>
      <c r="H29" s="8"/>
      <c r="N29" s="43"/>
      <c r="R29" s="43"/>
      <c r="V29" s="43"/>
      <c r="Z29" s="43"/>
      <c r="AD29" s="43"/>
      <c r="AH29" s="43"/>
      <c r="AL29" s="43"/>
      <c r="AP29" s="43"/>
      <c r="AT29" s="43">
        <f>SUM(AM26:AT26)/SUM(AM24:AT24)</f>
        <v>0.9</v>
      </c>
      <c r="AX29" s="43"/>
      <c r="BB29" s="43">
        <f>SUM(AU26:AW26,AY26:AZ26,BB26)/SUM(AU24:AW24,AY24:AZ24,BB24)</f>
        <v>0.6666666666666666</v>
      </c>
      <c r="BF29" s="43"/>
      <c r="BJ29" s="43">
        <f>SUM(BC26:BH26,BJ26)/SUM(BC24:BH24,BJ24)</f>
        <v>0.6666666666666666</v>
      </c>
      <c r="BN29" s="43"/>
      <c r="BR29" s="43">
        <f>SUM(BK26:BR26)/SUM(BK24:BR24)</f>
        <v>0.6666666666666666</v>
      </c>
      <c r="BV29" s="43"/>
      <c r="BZ29" s="43">
        <f>SUM(BS26:BZ26)/SUM(BS24:BZ24)</f>
        <v>0.8571428571428571</v>
      </c>
      <c r="CD29" s="43"/>
      <c r="CH29" s="43">
        <f>SUM(CA26:CH26)/SUM(CA24:CH24)</f>
        <v>0.9411764705882353</v>
      </c>
      <c r="CL29" s="43"/>
    </row>
    <row r="30" spans="1:90" ht="15" customHeight="1">
      <c r="A30" s="5">
        <v>11</v>
      </c>
      <c r="B30" s="9" t="s">
        <v>370</v>
      </c>
      <c r="C30" s="37" t="s">
        <v>578</v>
      </c>
      <c r="D30" s="9"/>
      <c r="E30" s="9"/>
      <c r="F30" s="9"/>
      <c r="G30" s="9"/>
      <c r="H30" s="9"/>
      <c r="M30" s="5">
        <v>1</v>
      </c>
      <c r="O30" s="5">
        <v>2</v>
      </c>
      <c r="P30" s="5">
        <v>1</v>
      </c>
      <c r="Q30" s="5">
        <v>1</v>
      </c>
      <c r="U30" s="5">
        <v>3</v>
      </c>
      <c r="V30" s="5">
        <v>1</v>
      </c>
      <c r="X30" s="5">
        <v>4</v>
      </c>
      <c r="Y30" s="5">
        <v>3</v>
      </c>
      <c r="Z30" s="5">
        <v>8</v>
      </c>
      <c r="AC30" s="5">
        <v>1</v>
      </c>
      <c r="AP30" s="5">
        <v>1</v>
      </c>
      <c r="AS30" s="5">
        <v>2</v>
      </c>
      <c r="AW30" s="5">
        <v>2</v>
      </c>
      <c r="BH30" s="5" t="s">
        <v>421</v>
      </c>
      <c r="BP30" s="5">
        <v>1</v>
      </c>
      <c r="BW30" s="5">
        <v>1</v>
      </c>
      <c r="BZ30" s="22">
        <v>1</v>
      </c>
      <c r="CD30" s="5">
        <v>1</v>
      </c>
      <c r="CE30" s="5">
        <v>1</v>
      </c>
      <c r="CG30" s="22">
        <v>1</v>
      </c>
      <c r="CJ30" s="5">
        <v>1</v>
      </c>
      <c r="CK30" s="5">
        <v>2</v>
      </c>
      <c r="CL30" s="5">
        <v>1</v>
      </c>
    </row>
    <row r="31" spans="1:90" ht="15" customHeight="1">
      <c r="A31" s="5">
        <v>12</v>
      </c>
      <c r="B31" s="9" t="s">
        <v>371</v>
      </c>
      <c r="C31" s="37" t="s">
        <v>578</v>
      </c>
      <c r="D31" s="9"/>
      <c r="E31" s="9"/>
      <c r="F31" s="9"/>
      <c r="G31" s="9"/>
      <c r="H31" s="9"/>
      <c r="M31" s="5">
        <v>3000</v>
      </c>
      <c r="O31" s="5">
        <v>13000</v>
      </c>
      <c r="P31" s="5">
        <v>15000</v>
      </c>
      <c r="Q31" s="5">
        <v>7000</v>
      </c>
      <c r="V31" s="5">
        <v>15000</v>
      </c>
      <c r="Y31" s="5">
        <v>32200</v>
      </c>
      <c r="AC31" s="5">
        <v>10000</v>
      </c>
      <c r="AP31" s="5">
        <v>15000</v>
      </c>
      <c r="BP31" s="5">
        <v>50000</v>
      </c>
      <c r="BW31" s="5">
        <v>60000</v>
      </c>
      <c r="BZ31" s="5">
        <v>28500</v>
      </c>
      <c r="CD31" s="5">
        <v>36000</v>
      </c>
      <c r="CE31" s="5">
        <v>14000</v>
      </c>
      <c r="CG31" s="22">
        <v>14000</v>
      </c>
      <c r="CJ31" s="5">
        <v>60000</v>
      </c>
      <c r="CK31" s="5" t="s">
        <v>561</v>
      </c>
      <c r="CL31" s="5">
        <v>60000</v>
      </c>
    </row>
    <row r="32" spans="1:92" ht="15" customHeight="1">
      <c r="A32" s="5">
        <v>13</v>
      </c>
      <c r="B32" s="8" t="s">
        <v>372</v>
      </c>
      <c r="C32" s="8" t="s">
        <v>584</v>
      </c>
      <c r="D32" s="8">
        <f>SUM(K32:CM32)</f>
        <v>20</v>
      </c>
      <c r="E32" s="8" t="s">
        <v>585</v>
      </c>
      <c r="F32" s="8">
        <f>SUM(AM32:CM32)</f>
        <v>14</v>
      </c>
      <c r="G32" s="8"/>
      <c r="H32" s="8"/>
      <c r="J32" s="7"/>
      <c r="M32" s="5">
        <v>0</v>
      </c>
      <c r="O32" s="5">
        <v>1</v>
      </c>
      <c r="Q32" s="5">
        <v>1</v>
      </c>
      <c r="T32" s="5">
        <v>1</v>
      </c>
      <c r="U32" s="5">
        <v>1</v>
      </c>
      <c r="V32" s="5">
        <v>1</v>
      </c>
      <c r="AK32" s="5">
        <v>1</v>
      </c>
      <c r="AP32" s="5">
        <v>1</v>
      </c>
      <c r="AS32" s="5">
        <v>2</v>
      </c>
      <c r="AV32" s="5">
        <v>1</v>
      </c>
      <c r="AW32" s="5">
        <v>2</v>
      </c>
      <c r="BP32" s="5">
        <v>1</v>
      </c>
      <c r="BW32" s="5">
        <v>1</v>
      </c>
      <c r="BZ32" s="5">
        <v>1</v>
      </c>
      <c r="CD32" s="5">
        <v>1</v>
      </c>
      <c r="CG32" s="22"/>
      <c r="CJ32" s="5">
        <v>1</v>
      </c>
      <c r="CK32" s="5">
        <v>2</v>
      </c>
      <c r="CL32" s="5">
        <v>1</v>
      </c>
      <c r="CN32" s="5">
        <f>SUM(I32:CL32)</f>
        <v>20</v>
      </c>
    </row>
    <row r="33" spans="2:90" ht="15" customHeight="1">
      <c r="B33" s="8" t="s">
        <v>594</v>
      </c>
      <c r="C33" s="8" t="s">
        <v>586</v>
      </c>
      <c r="D33" s="8"/>
      <c r="E33" s="8"/>
      <c r="F33" s="8"/>
      <c r="G33" s="8"/>
      <c r="H33" s="8"/>
      <c r="N33" s="5">
        <f>SUM(K32:N32)</f>
        <v>0</v>
      </c>
      <c r="R33" s="5">
        <f>SUM(O32:R32)</f>
        <v>2</v>
      </c>
      <c r="V33" s="5">
        <f>SUM(S32:V32)</f>
        <v>3</v>
      </c>
      <c r="Z33" s="5">
        <f>SUM(W32:Z32)</f>
        <v>0</v>
      </c>
      <c r="AD33" s="5">
        <f>SUM(AA32:AD32)</f>
        <v>0</v>
      </c>
      <c r="AH33" s="5">
        <f>SUM(AE32:AH32)</f>
        <v>0</v>
      </c>
      <c r="AL33" s="5">
        <f>SUM(AI32:AL32)</f>
        <v>1</v>
      </c>
      <c r="AP33" s="5">
        <f>SUM(AM32:AP32)</f>
        <v>1</v>
      </c>
      <c r="AT33" s="5">
        <f>SUM(AQ32:AT32)</f>
        <v>2</v>
      </c>
      <c r="AX33" s="5">
        <f>SUM(AU32:AX32)</f>
        <v>3</v>
      </c>
      <c r="BB33" s="5">
        <f>SUM(AY32:BB32)</f>
        <v>0</v>
      </c>
      <c r="BF33" s="5">
        <f>SUM(BC32:BF32)</f>
        <v>0</v>
      </c>
      <c r="BJ33" s="5">
        <f>SUM(BG32:BJ32)</f>
        <v>0</v>
      </c>
      <c r="BN33" s="5">
        <f>SUM(BK32:BN32)</f>
        <v>0</v>
      </c>
      <c r="BR33" s="5">
        <f>SUM(BO32:BR32)</f>
        <v>1</v>
      </c>
      <c r="BV33" s="5">
        <f>SUM(BS32:BV32)</f>
        <v>0</v>
      </c>
      <c r="BZ33" s="5">
        <f>SUM(BW32:BZ32)</f>
        <v>2</v>
      </c>
      <c r="CD33" s="5">
        <f>SUM(CA32:CD32)</f>
        <v>1</v>
      </c>
      <c r="CH33" s="5">
        <f>SUM(CE32:CH32)</f>
        <v>0</v>
      </c>
      <c r="CL33" s="5">
        <f>SUM(CI32:CL32)</f>
        <v>4</v>
      </c>
    </row>
    <row r="34" spans="1:90" ht="15" customHeight="1">
      <c r="A34" s="5">
        <v>14</v>
      </c>
      <c r="B34" s="8" t="s">
        <v>373</v>
      </c>
      <c r="C34" s="8" t="s">
        <v>583</v>
      </c>
      <c r="D34" s="8">
        <f>SUM(K34:CM34)</f>
        <v>491</v>
      </c>
      <c r="E34" s="8" t="s">
        <v>585</v>
      </c>
      <c r="F34" s="8">
        <f>SUM(AM34:CM34)</f>
        <v>176</v>
      </c>
      <c r="G34" s="38"/>
      <c r="H34" s="38"/>
      <c r="I34" s="5">
        <v>4</v>
      </c>
      <c r="J34" s="5">
        <v>10</v>
      </c>
      <c r="K34" s="5">
        <v>11</v>
      </c>
      <c r="L34" s="5">
        <v>3</v>
      </c>
      <c r="M34" s="5">
        <v>6</v>
      </c>
      <c r="N34" s="5">
        <v>8</v>
      </c>
      <c r="O34" s="5">
        <v>10</v>
      </c>
      <c r="P34" s="5">
        <v>12</v>
      </c>
      <c r="Q34" s="5">
        <v>29</v>
      </c>
      <c r="R34" s="5">
        <v>21</v>
      </c>
      <c r="S34" s="5">
        <v>14</v>
      </c>
      <c r="T34" s="5">
        <v>20</v>
      </c>
      <c r="U34" s="5">
        <v>16</v>
      </c>
      <c r="V34" s="5">
        <v>14</v>
      </c>
      <c r="W34" s="5">
        <v>20</v>
      </c>
      <c r="X34" s="5">
        <v>9</v>
      </c>
      <c r="Y34" s="5">
        <v>6</v>
      </c>
      <c r="Z34" s="5">
        <v>20</v>
      </c>
      <c r="AA34" s="5">
        <v>10</v>
      </c>
      <c r="AB34" s="5">
        <v>14</v>
      </c>
      <c r="AC34" s="5">
        <v>11</v>
      </c>
      <c r="AD34" s="5">
        <v>10</v>
      </c>
      <c r="AE34" s="5">
        <v>17</v>
      </c>
      <c r="AG34" s="5">
        <v>8</v>
      </c>
      <c r="AH34" s="5">
        <v>9</v>
      </c>
      <c r="AI34" s="5">
        <v>8</v>
      </c>
      <c r="AJ34" s="5">
        <v>9</v>
      </c>
      <c r="AM34" s="5">
        <v>8</v>
      </c>
      <c r="AN34" s="5">
        <v>4</v>
      </c>
      <c r="AO34" s="5">
        <v>4</v>
      </c>
      <c r="AP34" s="5">
        <v>8</v>
      </c>
      <c r="AQ34" s="5">
        <v>1</v>
      </c>
      <c r="AR34" s="5">
        <v>6</v>
      </c>
      <c r="AS34" s="5">
        <v>5</v>
      </c>
      <c r="AT34" s="5">
        <v>8</v>
      </c>
      <c r="AU34" s="5">
        <v>4</v>
      </c>
      <c r="AV34" s="5">
        <v>6</v>
      </c>
      <c r="AW34" s="5">
        <v>1</v>
      </c>
      <c r="AX34" s="5">
        <v>1</v>
      </c>
      <c r="AY34" s="5">
        <v>3</v>
      </c>
      <c r="AZ34" s="5" t="s">
        <v>455</v>
      </c>
      <c r="BA34" s="5">
        <v>7</v>
      </c>
      <c r="BB34" s="5">
        <v>5</v>
      </c>
      <c r="BC34" s="5">
        <v>4</v>
      </c>
      <c r="BD34" s="5">
        <v>3</v>
      </c>
      <c r="BE34" s="5">
        <v>4</v>
      </c>
      <c r="BF34" s="5">
        <v>4</v>
      </c>
      <c r="BG34" s="5">
        <v>3</v>
      </c>
      <c r="BH34" s="5">
        <v>2</v>
      </c>
      <c r="BI34" s="5">
        <v>3</v>
      </c>
      <c r="BJ34" s="5">
        <v>4</v>
      </c>
      <c r="BK34" s="5">
        <v>3</v>
      </c>
      <c r="BL34" s="5">
        <v>1</v>
      </c>
      <c r="BM34" s="5">
        <v>2</v>
      </c>
      <c r="BN34" s="5">
        <v>1</v>
      </c>
      <c r="BO34" s="5">
        <v>3</v>
      </c>
      <c r="BP34" s="5">
        <v>0</v>
      </c>
      <c r="BQ34" s="5">
        <v>0</v>
      </c>
      <c r="BR34" s="5">
        <v>3</v>
      </c>
      <c r="BS34" s="5">
        <v>2</v>
      </c>
      <c r="BT34" s="5">
        <v>5</v>
      </c>
      <c r="BU34" s="5">
        <v>3</v>
      </c>
      <c r="BV34" s="5">
        <v>6</v>
      </c>
      <c r="BW34" s="5">
        <v>4</v>
      </c>
      <c r="BX34" s="5">
        <v>0</v>
      </c>
      <c r="BY34" s="5">
        <v>4</v>
      </c>
      <c r="BZ34" s="5">
        <v>7</v>
      </c>
      <c r="CA34" s="5">
        <v>2</v>
      </c>
      <c r="CB34" s="5">
        <v>2</v>
      </c>
      <c r="CC34" s="5">
        <v>0</v>
      </c>
      <c r="CD34" s="5">
        <v>3</v>
      </c>
      <c r="CE34" s="5">
        <v>0</v>
      </c>
      <c r="CF34" s="5">
        <v>1</v>
      </c>
      <c r="CG34" s="5">
        <v>5</v>
      </c>
      <c r="CH34" s="5">
        <v>5</v>
      </c>
      <c r="CI34" s="5">
        <v>3</v>
      </c>
      <c r="CJ34" s="5">
        <v>6</v>
      </c>
      <c r="CK34" s="5">
        <v>5</v>
      </c>
      <c r="CL34" s="5">
        <v>2</v>
      </c>
    </row>
    <row r="35" spans="2:90" ht="15" customHeight="1">
      <c r="B35" s="8"/>
      <c r="C35" s="8" t="s">
        <v>586</v>
      </c>
      <c r="D35" s="8"/>
      <c r="E35" s="8"/>
      <c r="F35" s="8"/>
      <c r="G35" s="8"/>
      <c r="H35" s="8"/>
      <c r="N35" s="5">
        <f>(SUM(K34:N34)/COUNTA(K34:N34))*4</f>
        <v>28</v>
      </c>
      <c r="R35" s="5">
        <f>SUM(O34:R34)</f>
        <v>72</v>
      </c>
      <c r="V35" s="5">
        <f>SUM(S34:V34)</f>
        <v>64</v>
      </c>
      <c r="Z35" s="5">
        <f>SUM(W34:Z34)</f>
        <v>55</v>
      </c>
      <c r="AD35" s="5">
        <f>SUM(AA34:AD34)</f>
        <v>45</v>
      </c>
      <c r="AH35" s="5">
        <f>SUM(AE34:AH34)</f>
        <v>34</v>
      </c>
      <c r="AL35" s="5">
        <f>SUM(AI34:AL34)</f>
        <v>17</v>
      </c>
      <c r="AP35" s="5">
        <f>SUM(AM34:AP34)</f>
        <v>24</v>
      </c>
      <c r="AT35" s="5">
        <f>SUM(AQ34:AT34)</f>
        <v>20</v>
      </c>
      <c r="AX35" s="5">
        <f>SUM(AU34:AX34)</f>
        <v>12</v>
      </c>
      <c r="BB35" s="5">
        <f>SUM(AY34:BB34)</f>
        <v>15</v>
      </c>
      <c r="BF35" s="5">
        <f>SUM(BC34:BF34)</f>
        <v>15</v>
      </c>
      <c r="BJ35" s="5">
        <f>SUM(BG34:BJ34)</f>
        <v>12</v>
      </c>
      <c r="BN35" s="5">
        <f>SUM(BK34:BN34)</f>
        <v>7</v>
      </c>
      <c r="BR35" s="5">
        <f>SUM(BO34:BR34)</f>
        <v>6</v>
      </c>
      <c r="BV35" s="5">
        <f>SUM(BS34:BV34)</f>
        <v>16</v>
      </c>
      <c r="BZ35" s="5">
        <f>SUM(BW34:BZ34)</f>
        <v>15</v>
      </c>
      <c r="CD35" s="5">
        <f>SUM(CA34:CD34)</f>
        <v>7</v>
      </c>
      <c r="CH35" s="5">
        <f>SUM(CE34:CH34)</f>
        <v>11</v>
      </c>
      <c r="CL35" s="5">
        <f>SUM(CI34:CL34)</f>
        <v>16</v>
      </c>
    </row>
    <row r="36" spans="1:90" ht="15" customHeight="1">
      <c r="A36" s="5">
        <v>16</v>
      </c>
      <c r="B36" s="8" t="s">
        <v>374</v>
      </c>
      <c r="C36" s="8" t="s">
        <v>583</v>
      </c>
      <c r="D36" s="8">
        <f>SUM(K36:CM36)</f>
        <v>242</v>
      </c>
      <c r="E36" s="8" t="s">
        <v>585</v>
      </c>
      <c r="F36" s="8">
        <f>SUM(AM36:CM36)</f>
        <v>97</v>
      </c>
      <c r="G36" s="8" t="s">
        <v>587</v>
      </c>
      <c r="H36" s="36">
        <f>F36/F34</f>
        <v>0.5511363636363636</v>
      </c>
      <c r="I36" s="5">
        <v>2</v>
      </c>
      <c r="J36" s="5">
        <v>7</v>
      </c>
      <c r="K36" s="5">
        <v>11</v>
      </c>
      <c r="L36" s="5">
        <v>3</v>
      </c>
      <c r="M36" s="5">
        <v>6</v>
      </c>
      <c r="N36" s="5">
        <v>2</v>
      </c>
      <c r="O36" s="5">
        <v>3</v>
      </c>
      <c r="P36" s="5">
        <v>8</v>
      </c>
      <c r="Q36" s="5">
        <v>22</v>
      </c>
      <c r="R36" s="5">
        <v>9</v>
      </c>
      <c r="S36" s="5">
        <v>3</v>
      </c>
      <c r="T36" s="5">
        <v>12</v>
      </c>
      <c r="U36" s="5">
        <v>4</v>
      </c>
      <c r="V36" s="5">
        <v>8</v>
      </c>
      <c r="W36" s="5">
        <v>16</v>
      </c>
      <c r="X36" s="5">
        <v>2</v>
      </c>
      <c r="Y36" s="5">
        <v>2</v>
      </c>
      <c r="Z36" s="5">
        <v>9</v>
      </c>
      <c r="AA36" s="5">
        <v>7</v>
      </c>
      <c r="AB36" s="5">
        <v>4</v>
      </c>
      <c r="AC36" s="5">
        <v>2</v>
      </c>
      <c r="AD36" s="5">
        <v>5</v>
      </c>
      <c r="AE36" s="5">
        <v>2</v>
      </c>
      <c r="AJ36" s="5">
        <v>5</v>
      </c>
      <c r="AM36" s="5">
        <v>5</v>
      </c>
      <c r="AN36" s="5">
        <v>4</v>
      </c>
      <c r="AO36" s="5">
        <v>4</v>
      </c>
      <c r="AP36" s="5">
        <v>2</v>
      </c>
      <c r="AQ36" s="5">
        <v>1</v>
      </c>
      <c r="AR36" s="5">
        <v>0</v>
      </c>
      <c r="AS36" s="5">
        <v>3</v>
      </c>
      <c r="AT36" s="5">
        <v>2</v>
      </c>
      <c r="AU36" s="5">
        <v>2</v>
      </c>
      <c r="AV36" s="5">
        <v>3</v>
      </c>
      <c r="AW36" s="5">
        <v>1</v>
      </c>
      <c r="BA36" s="5">
        <v>5</v>
      </c>
      <c r="BB36" s="5">
        <v>0</v>
      </c>
      <c r="BC36" s="5">
        <v>0</v>
      </c>
      <c r="BD36" s="5">
        <v>1</v>
      </c>
      <c r="BE36" s="5">
        <v>3</v>
      </c>
      <c r="BF36" s="5">
        <v>0</v>
      </c>
      <c r="BH36" s="5">
        <v>2</v>
      </c>
      <c r="BJ36" s="5">
        <v>3</v>
      </c>
      <c r="BK36" s="5">
        <v>3</v>
      </c>
      <c r="BL36" s="5">
        <v>1</v>
      </c>
      <c r="BN36" s="5">
        <v>1</v>
      </c>
      <c r="BO36" s="5">
        <v>2</v>
      </c>
      <c r="BR36" s="5">
        <v>3</v>
      </c>
      <c r="BS36" s="5">
        <v>2</v>
      </c>
      <c r="BT36" s="5">
        <v>2</v>
      </c>
      <c r="BU36" s="5">
        <v>3</v>
      </c>
      <c r="BV36" s="5">
        <v>5</v>
      </c>
      <c r="BW36" s="5">
        <v>3</v>
      </c>
      <c r="BY36" s="5">
        <v>1</v>
      </c>
      <c r="BZ36" s="5">
        <v>5</v>
      </c>
      <c r="CA36" s="5">
        <v>2</v>
      </c>
      <c r="CB36" s="5">
        <v>2</v>
      </c>
      <c r="CD36" s="5">
        <v>3</v>
      </c>
      <c r="CF36" s="5">
        <v>1</v>
      </c>
      <c r="CG36" s="5">
        <v>2</v>
      </c>
      <c r="CH36" s="5">
        <v>3</v>
      </c>
      <c r="CI36" s="5">
        <v>1</v>
      </c>
      <c r="CJ36" s="5">
        <v>4</v>
      </c>
      <c r="CK36" s="5">
        <v>5</v>
      </c>
      <c r="CL36" s="5">
        <v>2</v>
      </c>
    </row>
    <row r="37" spans="2:90" ht="15" customHeight="1">
      <c r="B37" s="8"/>
      <c r="C37" s="8" t="s">
        <v>586</v>
      </c>
      <c r="D37" s="8"/>
      <c r="E37" s="8"/>
      <c r="F37" s="8"/>
      <c r="G37" s="8"/>
      <c r="H37" s="8"/>
      <c r="N37" s="5">
        <f>(SUM(K36:N36)/COUNTA(K36:N36))*4</f>
        <v>22</v>
      </c>
      <c r="R37" s="5">
        <f>SUM(O36:R36)</f>
        <v>42</v>
      </c>
      <c r="V37" s="5">
        <f>SUM(S36:V36)</f>
        <v>27</v>
      </c>
      <c r="Z37" s="5">
        <f>SUM(W36:Z36)</f>
        <v>29</v>
      </c>
      <c r="AD37" s="5">
        <f>SUM(AA36:AD36)</f>
        <v>18</v>
      </c>
      <c r="AH37" s="5">
        <f>SUM(AE36:AH36)</f>
        <v>2</v>
      </c>
      <c r="AL37" s="5">
        <f>SUM(AI36:AL36)</f>
        <v>5</v>
      </c>
      <c r="AP37" s="5">
        <f>SUM(AM36:AP36)</f>
        <v>15</v>
      </c>
      <c r="AT37" s="5">
        <f>SUM(AQ36:AT36)</f>
        <v>6</v>
      </c>
      <c r="AX37" s="5">
        <f>SUM(AU36:AX36)</f>
        <v>6</v>
      </c>
      <c r="BB37" s="5">
        <f>SUM(AY36:BB36)</f>
        <v>5</v>
      </c>
      <c r="BF37" s="5">
        <f>SUM(BC36:BF36)</f>
        <v>4</v>
      </c>
      <c r="BJ37" s="5">
        <f>SUM(BG36:BJ36)</f>
        <v>5</v>
      </c>
      <c r="BN37" s="5">
        <f>SUM(BK36:BN36)</f>
        <v>5</v>
      </c>
      <c r="BR37" s="5">
        <f>SUM(BO36:BR36)</f>
        <v>5</v>
      </c>
      <c r="BV37" s="5">
        <f>SUM(BS36:BV36)</f>
        <v>12</v>
      </c>
      <c r="BZ37" s="5">
        <f>SUM(BW36:BZ36)</f>
        <v>9</v>
      </c>
      <c r="CD37" s="5">
        <f>SUM(CA36:CD36)</f>
        <v>7</v>
      </c>
      <c r="CH37" s="5">
        <f>SUM(CE36:CH36)</f>
        <v>6</v>
      </c>
      <c r="CL37" s="5">
        <f>SUM(CI36:CL36)</f>
        <v>12</v>
      </c>
    </row>
    <row r="38" spans="1:89" ht="15" customHeight="1" hidden="1">
      <c r="A38" s="5">
        <v>15</v>
      </c>
      <c r="B38" s="8" t="s">
        <v>375</v>
      </c>
      <c r="C38" s="34"/>
      <c r="D38" s="38"/>
      <c r="E38" s="38"/>
      <c r="F38" s="38"/>
      <c r="G38" s="38"/>
      <c r="H38" s="38"/>
      <c r="L38" s="5">
        <v>3</v>
      </c>
      <c r="M38" s="5">
        <v>3</v>
      </c>
      <c r="N38" s="5">
        <v>5</v>
      </c>
      <c r="O38" s="5">
        <v>6</v>
      </c>
      <c r="P38" s="5">
        <v>4</v>
      </c>
      <c r="Q38" s="5">
        <v>6</v>
      </c>
      <c r="R38" s="5">
        <v>6</v>
      </c>
      <c r="S38" s="5">
        <v>3</v>
      </c>
      <c r="T38" s="5">
        <v>1</v>
      </c>
      <c r="U38" s="5">
        <v>7</v>
      </c>
      <c r="V38" s="5">
        <v>7</v>
      </c>
      <c r="W38" s="5">
        <v>3</v>
      </c>
      <c r="X38" s="5">
        <v>3</v>
      </c>
      <c r="Y38" s="5">
        <v>2</v>
      </c>
      <c r="Z38" s="5">
        <v>7</v>
      </c>
      <c r="AA38" s="5">
        <v>3</v>
      </c>
      <c r="AB38" s="5">
        <v>8</v>
      </c>
      <c r="AC38" s="5">
        <v>3</v>
      </c>
      <c r="AD38" s="5">
        <v>2</v>
      </c>
      <c r="AE38" s="5">
        <v>5</v>
      </c>
      <c r="AJ38" s="5">
        <v>1</v>
      </c>
      <c r="AM38" s="5">
        <v>1</v>
      </c>
      <c r="AN38" s="5">
        <v>1</v>
      </c>
      <c r="AO38" s="5">
        <v>1</v>
      </c>
      <c r="AP38" s="5">
        <v>5</v>
      </c>
      <c r="AR38" s="5">
        <v>4</v>
      </c>
      <c r="AS38" s="5">
        <v>1</v>
      </c>
      <c r="AT38" s="5">
        <v>2</v>
      </c>
      <c r="AU38" s="5">
        <v>2</v>
      </c>
      <c r="AV38" s="5">
        <v>6</v>
      </c>
      <c r="AY38" s="5">
        <v>2</v>
      </c>
      <c r="BA38" s="5">
        <v>4</v>
      </c>
      <c r="BB38" s="5">
        <v>3</v>
      </c>
      <c r="BC38" s="5">
        <v>2</v>
      </c>
      <c r="BD38" s="5">
        <v>2</v>
      </c>
      <c r="BE38" s="5">
        <v>1</v>
      </c>
      <c r="BF38" s="5">
        <v>3</v>
      </c>
      <c r="BH38" s="5">
        <v>1</v>
      </c>
      <c r="BJ38" s="5">
        <v>1</v>
      </c>
      <c r="BL38" s="5">
        <v>1</v>
      </c>
      <c r="BO38" s="5">
        <v>1</v>
      </c>
      <c r="BS38" s="5">
        <v>1</v>
      </c>
      <c r="BT38" s="5">
        <v>4</v>
      </c>
      <c r="BW38" s="5">
        <v>1</v>
      </c>
      <c r="BY38" s="5">
        <v>1</v>
      </c>
      <c r="BZ38" s="5">
        <v>3</v>
      </c>
      <c r="CA38" s="5">
        <v>1</v>
      </c>
      <c r="CF38" s="5">
        <v>2</v>
      </c>
      <c r="CG38" s="5">
        <v>3</v>
      </c>
      <c r="CH38" s="5">
        <v>1</v>
      </c>
      <c r="CI38" s="5">
        <v>2</v>
      </c>
      <c r="CJ38" s="5">
        <v>2</v>
      </c>
      <c r="CK38" s="5">
        <v>1</v>
      </c>
    </row>
    <row r="39" spans="1:90" ht="15" customHeight="1">
      <c r="A39" s="5">
        <v>18</v>
      </c>
      <c r="B39" s="8" t="s">
        <v>376</v>
      </c>
      <c r="C39" s="8" t="s">
        <v>581</v>
      </c>
      <c r="D39" s="35">
        <f>(SUM(AM39:CL39)/COUNTA(AM39:CL39))</f>
        <v>5.755102040816326</v>
      </c>
      <c r="G39" s="8"/>
      <c r="H39" s="8"/>
      <c r="I39" s="5">
        <v>1</v>
      </c>
      <c r="L39" s="5">
        <v>2</v>
      </c>
      <c r="M39" s="5">
        <v>2</v>
      </c>
      <c r="N39" s="5">
        <v>2</v>
      </c>
      <c r="O39" s="5">
        <v>3</v>
      </c>
      <c r="P39" s="5">
        <v>3</v>
      </c>
      <c r="Q39" s="5">
        <v>4</v>
      </c>
      <c r="R39" s="5">
        <v>4</v>
      </c>
      <c r="S39" s="5">
        <v>5</v>
      </c>
      <c r="T39" s="5">
        <v>4</v>
      </c>
      <c r="U39" s="5">
        <v>3</v>
      </c>
      <c r="V39" s="5">
        <v>4</v>
      </c>
      <c r="W39" s="5">
        <v>4</v>
      </c>
      <c r="X39" s="5">
        <v>4</v>
      </c>
      <c r="Y39" s="5">
        <v>4</v>
      </c>
      <c r="Z39" s="5">
        <v>3</v>
      </c>
      <c r="AA39" s="5">
        <v>5</v>
      </c>
      <c r="AB39" s="5">
        <v>3</v>
      </c>
      <c r="AC39" s="5">
        <v>2</v>
      </c>
      <c r="AE39" s="5">
        <v>4</v>
      </c>
      <c r="AJ39" s="5">
        <v>3</v>
      </c>
      <c r="AM39" s="5">
        <v>4</v>
      </c>
      <c r="AN39" s="5">
        <v>5</v>
      </c>
      <c r="AO39" s="5">
        <v>6</v>
      </c>
      <c r="AP39" s="5">
        <v>4</v>
      </c>
      <c r="AQ39" s="5">
        <v>8</v>
      </c>
      <c r="AR39" s="5">
        <v>6</v>
      </c>
      <c r="AS39" s="5">
        <v>5</v>
      </c>
      <c r="AT39" s="5">
        <v>7</v>
      </c>
      <c r="AU39" s="5">
        <v>6</v>
      </c>
      <c r="AV39" s="5">
        <v>5</v>
      </c>
      <c r="AW39" s="5">
        <v>4</v>
      </c>
      <c r="AY39" s="5">
        <v>3</v>
      </c>
      <c r="AZ39" s="5">
        <v>3</v>
      </c>
      <c r="BA39" s="5">
        <v>3</v>
      </c>
      <c r="BB39" s="5">
        <v>2</v>
      </c>
      <c r="BC39" s="5">
        <v>3</v>
      </c>
      <c r="BD39" s="5">
        <v>4</v>
      </c>
      <c r="BE39" s="5">
        <v>4</v>
      </c>
      <c r="BF39" s="5">
        <v>4</v>
      </c>
      <c r="BG39" s="5">
        <v>5</v>
      </c>
      <c r="BH39" s="5">
        <v>5</v>
      </c>
      <c r="BJ39" s="5">
        <v>2</v>
      </c>
      <c r="BK39" s="5">
        <v>4</v>
      </c>
      <c r="BL39" s="5">
        <v>5</v>
      </c>
      <c r="BN39" s="5">
        <v>4</v>
      </c>
      <c r="BO39" s="5">
        <v>5</v>
      </c>
      <c r="BP39" s="5">
        <v>5</v>
      </c>
      <c r="BQ39" s="5">
        <v>3</v>
      </c>
      <c r="BR39" s="5">
        <v>3</v>
      </c>
      <c r="BS39" s="5">
        <v>8</v>
      </c>
      <c r="BT39" s="5">
        <v>4</v>
      </c>
      <c r="BU39" s="5">
        <v>5</v>
      </c>
      <c r="BV39" s="5">
        <v>4</v>
      </c>
      <c r="BW39" s="5">
        <v>5</v>
      </c>
      <c r="BX39" s="5">
        <v>6</v>
      </c>
      <c r="BY39" s="5">
        <v>7</v>
      </c>
      <c r="BZ39" s="5">
        <v>7</v>
      </c>
      <c r="CA39" s="5">
        <v>6</v>
      </c>
      <c r="CB39" s="5">
        <v>8</v>
      </c>
      <c r="CC39" s="5">
        <v>6</v>
      </c>
      <c r="CD39" s="5">
        <v>8</v>
      </c>
      <c r="CE39" s="5">
        <v>10</v>
      </c>
      <c r="CF39" s="5">
        <v>11</v>
      </c>
      <c r="CG39" s="5">
        <v>11</v>
      </c>
      <c r="CH39" s="5">
        <v>11</v>
      </c>
      <c r="CI39" s="5">
        <v>9</v>
      </c>
      <c r="CJ39" s="5">
        <v>9</v>
      </c>
      <c r="CK39" s="5">
        <v>11</v>
      </c>
      <c r="CL39" s="5">
        <v>9</v>
      </c>
    </row>
    <row r="40" spans="2:90" ht="15" customHeight="1">
      <c r="B40" s="8" t="s">
        <v>598</v>
      </c>
      <c r="C40" s="8" t="s">
        <v>571</v>
      </c>
      <c r="D40" s="35"/>
      <c r="F40" s="8"/>
      <c r="G40" s="8"/>
      <c r="H40" s="8"/>
      <c r="AP40" s="5">
        <f>SUM(AM39:AP39)/COUNTA(AM39:AP39)</f>
        <v>4.75</v>
      </c>
      <c r="AT40" s="5">
        <f>SUM(AQ39:AT39)/COUNTA(AQ39:AT39)</f>
        <v>6.5</v>
      </c>
      <c r="AX40" s="5">
        <f>SUM(AU39:AX39)/COUNTA(AU39:AX39)</f>
        <v>5</v>
      </c>
      <c r="BB40" s="5">
        <f>SUM(AY39:BB39)/COUNTA(AY39:BB39)</f>
        <v>2.75</v>
      </c>
      <c r="BF40" s="5">
        <f>SUM(BC39:BF39)/COUNTA(BC39:BF39)</f>
        <v>3.75</v>
      </c>
      <c r="BJ40" s="5">
        <f>SUM(BG39:BJ39)/COUNTA(BG39:BJ39)</f>
        <v>4</v>
      </c>
      <c r="BN40" s="5">
        <f>SUM(BK39:BN39)/COUNTA(BK39:BN39)</f>
        <v>4.333333333333333</v>
      </c>
      <c r="BR40" s="5">
        <f>SUM(BO39:BR39)/COUNTA(BO39:BR39)</f>
        <v>4</v>
      </c>
      <c r="BV40" s="5">
        <f>SUM(BS39:BV39)/COUNTA(BS39:BV39)</f>
        <v>5.25</v>
      </c>
      <c r="BZ40" s="5">
        <f>SUM(BW39:BZ39)/COUNTA(BW39:BZ39)</f>
        <v>6.25</v>
      </c>
      <c r="CD40" s="5">
        <f>SUM(CA39:CD39)/COUNTA(CA39:CD39)</f>
        <v>7</v>
      </c>
      <c r="CH40" s="5">
        <f>SUM(CE39:CH39)/COUNTA(CE39:CH39)</f>
        <v>10.75</v>
      </c>
      <c r="CL40" s="5">
        <f>SUM(CI39:CL39)/COUNTA(CI39:CL39)</f>
        <v>9.5</v>
      </c>
    </row>
    <row r="41" spans="1:90" ht="15" customHeight="1" hidden="1">
      <c r="A41" s="5">
        <v>19</v>
      </c>
      <c r="B41" s="8" t="s">
        <v>377</v>
      </c>
      <c r="C41" s="8"/>
      <c r="D41" s="8"/>
      <c r="E41" s="8"/>
      <c r="F41" s="8"/>
      <c r="G41" s="8"/>
      <c r="H41" s="8"/>
      <c r="V41" s="5" t="s">
        <v>208</v>
      </c>
      <c r="W41" s="5" t="s">
        <v>208</v>
      </c>
      <c r="X41" s="5" t="s">
        <v>208</v>
      </c>
      <c r="AA41" s="5" t="s">
        <v>208</v>
      </c>
      <c r="AH41" s="5" t="s">
        <v>208</v>
      </c>
      <c r="AI41" s="5" t="s">
        <v>208</v>
      </c>
      <c r="AM41" s="5" t="s">
        <v>208</v>
      </c>
      <c r="AN41" s="5" t="s">
        <v>208</v>
      </c>
      <c r="AO41" s="5" t="s">
        <v>208</v>
      </c>
      <c r="AP41" s="5" t="s">
        <v>208</v>
      </c>
      <c r="AQ41" s="5" t="s">
        <v>208</v>
      </c>
      <c r="AR41" s="5" t="s">
        <v>208</v>
      </c>
      <c r="AS41" s="5" t="s">
        <v>208</v>
      </c>
      <c r="AT41" s="5" t="s">
        <v>208</v>
      </c>
      <c r="AU41" s="5" t="s">
        <v>208</v>
      </c>
      <c r="AV41" s="5" t="s">
        <v>208</v>
      </c>
      <c r="AW41" s="5" t="s">
        <v>208</v>
      </c>
      <c r="AY41" s="5" t="s">
        <v>208</v>
      </c>
      <c r="BA41" s="5" t="s">
        <v>208</v>
      </c>
      <c r="BC41" s="5" t="s">
        <v>208</v>
      </c>
      <c r="BD41" s="5" t="s">
        <v>208</v>
      </c>
      <c r="BE41" s="5" t="s">
        <v>208</v>
      </c>
      <c r="BF41" s="5" t="s">
        <v>208</v>
      </c>
      <c r="BG41" s="5" t="s">
        <v>208</v>
      </c>
      <c r="BH41" s="5" t="s">
        <v>208</v>
      </c>
      <c r="BJ41" s="5" t="s">
        <v>208</v>
      </c>
      <c r="BK41" s="5" t="s">
        <v>208</v>
      </c>
      <c r="BL41" s="5" t="s">
        <v>208</v>
      </c>
      <c r="BN41" s="5" t="s">
        <v>208</v>
      </c>
      <c r="BO41" s="5" t="s">
        <v>208</v>
      </c>
      <c r="BP41" s="5" t="s">
        <v>208</v>
      </c>
      <c r="BQ41" s="5" t="s">
        <v>208</v>
      </c>
      <c r="BR41" s="5" t="s">
        <v>208</v>
      </c>
      <c r="BS41" s="5" t="s">
        <v>208</v>
      </c>
      <c r="BT41" s="5" t="s">
        <v>208</v>
      </c>
      <c r="BU41" s="5" t="s">
        <v>208</v>
      </c>
      <c r="BV41" s="5" t="s">
        <v>208</v>
      </c>
      <c r="BW41" s="5" t="s">
        <v>208</v>
      </c>
      <c r="BX41" s="5" t="s">
        <v>208</v>
      </c>
      <c r="BY41" s="5" t="s">
        <v>208</v>
      </c>
      <c r="BZ41" s="5" t="s">
        <v>208</v>
      </c>
      <c r="CA41" s="5" t="s">
        <v>208</v>
      </c>
      <c r="CB41" s="5" t="s">
        <v>208</v>
      </c>
      <c r="CC41" s="5" t="s">
        <v>208</v>
      </c>
      <c r="CD41" s="5" t="s">
        <v>208</v>
      </c>
      <c r="CE41" s="5" t="s">
        <v>208</v>
      </c>
      <c r="CF41" s="5" t="s">
        <v>208</v>
      </c>
      <c r="CG41" s="5" t="s">
        <v>208</v>
      </c>
      <c r="CH41" s="5" t="s">
        <v>208</v>
      </c>
      <c r="CI41" s="5" t="s">
        <v>208</v>
      </c>
      <c r="CJ41" s="5" t="s">
        <v>208</v>
      </c>
      <c r="CK41" s="5" t="s">
        <v>208</v>
      </c>
      <c r="CL41" s="5" t="s">
        <v>208</v>
      </c>
    </row>
    <row r="42" spans="1:85" ht="15" customHeight="1">
      <c r="A42" s="5">
        <v>20</v>
      </c>
      <c r="B42" s="8" t="s">
        <v>378</v>
      </c>
      <c r="C42" s="8" t="s">
        <v>588</v>
      </c>
      <c r="D42" s="35">
        <f>(SUM(BO42:CH42)/COUNTA(BO42:CH42))</f>
        <v>17.764705882352942</v>
      </c>
      <c r="E42" s="8"/>
      <c r="F42" s="8"/>
      <c r="G42" s="8"/>
      <c r="H42" s="8"/>
      <c r="J42" s="5">
        <v>8</v>
      </c>
      <c r="K42" s="5">
        <v>12</v>
      </c>
      <c r="L42" s="5">
        <v>14</v>
      </c>
      <c r="M42" s="5">
        <v>9</v>
      </c>
      <c r="N42" s="5">
        <v>8</v>
      </c>
      <c r="O42" s="5">
        <v>10</v>
      </c>
      <c r="P42" s="5">
        <v>10</v>
      </c>
      <c r="Q42" s="5">
        <v>9</v>
      </c>
      <c r="R42" s="5">
        <v>10</v>
      </c>
      <c r="S42" s="5">
        <v>9</v>
      </c>
      <c r="T42" s="5">
        <v>6</v>
      </c>
      <c r="U42" s="5">
        <v>10</v>
      </c>
      <c r="V42" s="5">
        <v>16</v>
      </c>
      <c r="W42" s="5">
        <v>14</v>
      </c>
      <c r="X42" s="5" t="s">
        <v>212</v>
      </c>
      <c r="Z42" s="5">
        <v>2</v>
      </c>
      <c r="AB42" s="5">
        <v>2</v>
      </c>
      <c r="AD42" s="5">
        <v>1</v>
      </c>
      <c r="AE42" s="5">
        <v>1</v>
      </c>
      <c r="AG42" s="5">
        <v>12</v>
      </c>
      <c r="AK42" s="5">
        <v>12</v>
      </c>
      <c r="BP42" s="5">
        <v>13</v>
      </c>
      <c r="BQ42" s="5">
        <v>17</v>
      </c>
      <c r="BR42" s="5">
        <v>17</v>
      </c>
      <c r="BS42" s="5">
        <v>14</v>
      </c>
      <c r="BT42" s="5">
        <v>15</v>
      </c>
      <c r="BU42" s="5">
        <v>19</v>
      </c>
      <c r="BV42" s="5">
        <v>17</v>
      </c>
      <c r="BW42" s="5">
        <v>24</v>
      </c>
      <c r="BX42" s="5">
        <v>18</v>
      </c>
      <c r="BY42" s="5">
        <v>18</v>
      </c>
      <c r="CA42" s="5">
        <v>21</v>
      </c>
      <c r="CB42" s="5">
        <v>20</v>
      </c>
      <c r="CC42" s="5">
        <v>16</v>
      </c>
      <c r="CD42" s="5">
        <v>11</v>
      </c>
      <c r="CE42" s="5">
        <v>22</v>
      </c>
      <c r="CF42" s="5">
        <v>22</v>
      </c>
      <c r="CG42" s="5">
        <v>18</v>
      </c>
    </row>
    <row r="43" spans="2:8" ht="15" customHeight="1">
      <c r="B43" s="8"/>
      <c r="C43" s="8"/>
      <c r="D43" s="35"/>
      <c r="E43" s="8"/>
      <c r="F43" s="8"/>
      <c r="G43" s="8"/>
      <c r="H43" s="8"/>
    </row>
    <row r="44" spans="1:90" ht="15" customHeight="1" hidden="1">
      <c r="A44" s="5">
        <v>21</v>
      </c>
      <c r="B44" s="8" t="s">
        <v>379</v>
      </c>
      <c r="C44" s="8" t="s">
        <v>572</v>
      </c>
      <c r="D44" s="8"/>
      <c r="E44" s="8"/>
      <c r="F44" s="8"/>
      <c r="G44" s="8"/>
      <c r="H44" s="8"/>
      <c r="BD44" s="5">
        <v>1</v>
      </c>
      <c r="BE44" s="5">
        <v>1</v>
      </c>
      <c r="BH44" s="5">
        <v>1</v>
      </c>
      <c r="BM44" s="5">
        <v>1</v>
      </c>
      <c r="BN44" s="5">
        <v>1</v>
      </c>
      <c r="BO44" s="5">
        <v>2</v>
      </c>
      <c r="BP44" s="5">
        <v>1</v>
      </c>
      <c r="BQ44" s="5">
        <v>0</v>
      </c>
      <c r="BR44" s="5">
        <v>0</v>
      </c>
      <c r="BS44" s="5">
        <v>2</v>
      </c>
      <c r="BT44" s="5">
        <v>0</v>
      </c>
      <c r="BU44" s="5">
        <v>2</v>
      </c>
      <c r="BV44" s="5">
        <v>1</v>
      </c>
      <c r="BW44" s="5">
        <v>2</v>
      </c>
      <c r="BX44" s="5">
        <v>0</v>
      </c>
      <c r="BY44" s="5">
        <v>1</v>
      </c>
      <c r="CC44" s="5">
        <v>2</v>
      </c>
      <c r="CF44" s="5">
        <v>1</v>
      </c>
      <c r="CI44" s="5">
        <v>1</v>
      </c>
      <c r="CL44" s="5">
        <v>2</v>
      </c>
    </row>
    <row r="45" spans="1:90" ht="15.75" customHeight="1">
      <c r="A45" s="5">
        <v>22</v>
      </c>
      <c r="B45" s="38" t="s">
        <v>380</v>
      </c>
      <c r="C45" s="8" t="s">
        <v>581</v>
      </c>
      <c r="D45" s="40">
        <f>(SUM(AM45:CL45)/COUNTA(AM45:CL45))</f>
        <v>1.6428571428571428</v>
      </c>
      <c r="F45" s="8"/>
      <c r="G45" s="8"/>
      <c r="H45" s="8"/>
      <c r="M45" s="5">
        <v>1</v>
      </c>
      <c r="O45" s="5">
        <v>1</v>
      </c>
      <c r="AD45" s="5">
        <v>3</v>
      </c>
      <c r="AM45" s="5">
        <v>4</v>
      </c>
      <c r="AN45" s="5">
        <v>2</v>
      </c>
      <c r="AO45" s="5">
        <v>2</v>
      </c>
      <c r="AQ45" s="5">
        <v>4</v>
      </c>
      <c r="AR45" s="5">
        <v>2</v>
      </c>
      <c r="AS45" s="5">
        <v>0</v>
      </c>
      <c r="AT45" s="5">
        <v>2</v>
      </c>
      <c r="AU45" s="5">
        <v>2</v>
      </c>
      <c r="AV45" s="5">
        <v>0</v>
      </c>
      <c r="AW45" s="5">
        <v>1</v>
      </c>
      <c r="AY45" s="5">
        <v>0</v>
      </c>
      <c r="AZ45" s="5">
        <v>2</v>
      </c>
      <c r="BA45" s="5">
        <v>1</v>
      </c>
      <c r="BC45" s="5">
        <v>0</v>
      </c>
      <c r="BD45" s="5">
        <v>1</v>
      </c>
      <c r="BE45" s="5">
        <v>2</v>
      </c>
      <c r="BF45" s="5">
        <v>2</v>
      </c>
      <c r="BG45" s="5">
        <v>1</v>
      </c>
      <c r="BH45" s="5">
        <v>3</v>
      </c>
      <c r="BK45" s="5">
        <v>2</v>
      </c>
      <c r="BL45" s="5">
        <v>0</v>
      </c>
      <c r="BO45" s="5">
        <v>3</v>
      </c>
      <c r="BP45" s="5">
        <v>2</v>
      </c>
      <c r="BQ45" s="5">
        <v>2</v>
      </c>
      <c r="BS45" s="5">
        <v>1</v>
      </c>
      <c r="BT45" s="5">
        <v>0</v>
      </c>
      <c r="BU45" s="5">
        <v>0</v>
      </c>
      <c r="BW45" s="5">
        <v>0</v>
      </c>
      <c r="BX45" s="5">
        <v>0</v>
      </c>
      <c r="BY45" s="5">
        <v>2</v>
      </c>
      <c r="BZ45" s="5">
        <v>1</v>
      </c>
      <c r="CA45" s="5">
        <v>1</v>
      </c>
      <c r="CB45" s="5">
        <v>1</v>
      </c>
      <c r="CD45" s="5">
        <v>7</v>
      </c>
      <c r="CE45" s="5">
        <v>2</v>
      </c>
      <c r="CF45" s="5">
        <v>2</v>
      </c>
      <c r="CG45" s="5">
        <v>3</v>
      </c>
      <c r="CH45" s="5">
        <v>1</v>
      </c>
      <c r="CI45" s="5">
        <v>4</v>
      </c>
      <c r="CJ45" s="5">
        <v>2</v>
      </c>
      <c r="CK45" s="5">
        <v>2</v>
      </c>
      <c r="CL45" s="5">
        <v>0</v>
      </c>
    </row>
    <row r="46" spans="2:90" s="39" customFormat="1" ht="15" customHeight="1">
      <c r="B46" s="41"/>
      <c r="C46" s="40" t="s">
        <v>571</v>
      </c>
      <c r="D46" s="40"/>
      <c r="F46" s="40"/>
      <c r="G46" s="40"/>
      <c r="H46" s="40"/>
      <c r="AP46" s="39">
        <f>SUM(AM45:AP45)/COUNTA(AM45:AP45)</f>
        <v>2.6666666666666665</v>
      </c>
      <c r="AT46" s="39">
        <f>SUM(AQ45:AT45)/COUNTA(AQ45:AT45)</f>
        <v>2</v>
      </c>
      <c r="AX46" s="39">
        <f>SUM(AU45:AX45)/COUNTA(AU45:AX45)</f>
        <v>1</v>
      </c>
      <c r="BB46" s="39">
        <f>SUM(AY45:BB45)/COUNTA(AY45:BB45)</f>
        <v>1</v>
      </c>
      <c r="BF46" s="39">
        <f>SUM(BC45:BF45)/COUNTA(BC45:BF45)</f>
        <v>1.25</v>
      </c>
      <c r="BJ46" s="39">
        <f>SUM(BG45:BJ45)/COUNTA(BG45:BJ45)</f>
        <v>2</v>
      </c>
      <c r="BN46" s="39">
        <f>SUM(BK45:BN45)/COUNTA(BK45:BN45)</f>
        <v>1</v>
      </c>
      <c r="BR46" s="39">
        <f>SUM(BO45:BR45)/COUNTA(BO45:BR45)</f>
        <v>2.3333333333333335</v>
      </c>
      <c r="BV46" s="39">
        <f>SUM(BS45:BV45)/COUNTA(BS45:BV45)</f>
        <v>0.3333333333333333</v>
      </c>
      <c r="BZ46" s="39">
        <f>SUM(BW45:BZ45)/COUNTA(BW45:BZ45)</f>
        <v>0.75</v>
      </c>
      <c r="CD46" s="39">
        <f>SUM(CA45:CD45)/COUNTA(CA45:CD45)</f>
        <v>3</v>
      </c>
      <c r="CH46" s="39">
        <f>SUM(CE45:CH45)/COUNTA(CE45:CH45)</f>
        <v>2</v>
      </c>
      <c r="CL46" s="39">
        <f>SUM(CI45:CL45)/COUNTA(CI45:CL45)</f>
        <v>2</v>
      </c>
    </row>
    <row r="47" spans="1:90" ht="15.75" customHeight="1">
      <c r="A47" s="5">
        <v>23</v>
      </c>
      <c r="B47" s="38" t="s">
        <v>381</v>
      </c>
      <c r="C47" s="8" t="s">
        <v>581</v>
      </c>
      <c r="D47" s="40">
        <f>(SUM(AM47:CL47)/COUNTA(AM47:CL47))</f>
        <v>0.5</v>
      </c>
      <c r="F47" s="8"/>
      <c r="G47" s="8"/>
      <c r="H47" s="8"/>
      <c r="M47" s="5">
        <v>1</v>
      </c>
      <c r="O47" s="5">
        <v>1</v>
      </c>
      <c r="AR47" s="5">
        <v>1</v>
      </c>
      <c r="AU47" s="5">
        <v>2</v>
      </c>
      <c r="AV47" s="5">
        <v>0</v>
      </c>
      <c r="AW47" s="5">
        <v>0</v>
      </c>
      <c r="AY47" s="5">
        <v>0</v>
      </c>
      <c r="AZ47" s="5">
        <v>2</v>
      </c>
      <c r="BA47" s="5">
        <v>0</v>
      </c>
      <c r="BC47" s="5">
        <v>1</v>
      </c>
      <c r="BD47" s="5">
        <v>1</v>
      </c>
      <c r="BE47" s="5">
        <v>0</v>
      </c>
      <c r="BF47" s="5">
        <v>1</v>
      </c>
      <c r="BG47" s="5">
        <v>0</v>
      </c>
      <c r="BH47" s="5">
        <v>4</v>
      </c>
      <c r="BK47" s="5">
        <v>2</v>
      </c>
      <c r="BL47" s="5">
        <v>0</v>
      </c>
      <c r="BO47" s="5">
        <v>0</v>
      </c>
      <c r="BP47" s="5">
        <v>1</v>
      </c>
      <c r="BQ47" s="5">
        <v>0</v>
      </c>
      <c r="BS47" s="5">
        <v>0</v>
      </c>
      <c r="BT47" s="5">
        <v>0</v>
      </c>
      <c r="BU47" s="5">
        <v>0</v>
      </c>
      <c r="BW47" s="5">
        <v>0</v>
      </c>
      <c r="BX47" s="5">
        <v>1</v>
      </c>
      <c r="BY47" s="5">
        <v>0</v>
      </c>
      <c r="BZ47" s="5">
        <v>1</v>
      </c>
      <c r="CA47" s="5">
        <v>0</v>
      </c>
      <c r="CB47" s="5">
        <v>1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</row>
    <row r="48" spans="2:90" s="39" customFormat="1" ht="15" customHeight="1">
      <c r="B48" s="41"/>
      <c r="C48" s="40" t="s">
        <v>571</v>
      </c>
      <c r="D48" s="40"/>
      <c r="F48" s="40"/>
      <c r="G48" s="40"/>
      <c r="H48" s="40"/>
      <c r="AP48" s="39">
        <f>SUM(AM47:AP47)/3</f>
        <v>0</v>
      </c>
      <c r="AT48" s="39">
        <f>SUM(AQ47:AT47)/COUNTA(AQ47:AT47)</f>
        <v>1</v>
      </c>
      <c r="AX48" s="39">
        <f>SUM(AU47:AX47)/COUNTA(AU47:AX47)</f>
        <v>0.6666666666666666</v>
      </c>
      <c r="BB48" s="39">
        <f>SUM(AY47:BB47)/3</f>
        <v>0.6666666666666666</v>
      </c>
      <c r="BF48" s="39">
        <f>SUM(BC47:BF47)/COUNTA(BC47:BF47)</f>
        <v>0.75</v>
      </c>
      <c r="BJ48" s="39">
        <f>SUM(BG47:BJ47)/COUNTA(BG47:BJ47)</f>
        <v>2</v>
      </c>
      <c r="BN48" s="39">
        <f>SUM(BK47:BN47)/COUNTA(BK47:BN47)</f>
        <v>1</v>
      </c>
      <c r="BR48" s="39">
        <f>SUM(BO47:BR47)/COUNTA(BO47:BR47)</f>
        <v>0.3333333333333333</v>
      </c>
      <c r="BV48" s="39">
        <f>SUM(BS47:BV47)/COUNTA(BS47:BV47)</f>
        <v>0</v>
      </c>
      <c r="BZ48" s="39">
        <f>SUM(BW47:BZ47)/COUNTA(BW47:BZ47)</f>
        <v>0.5</v>
      </c>
      <c r="CD48" s="39">
        <f>SUM(CA47:CD47)/COUNTA(CA47:CD47)</f>
        <v>0.3333333333333333</v>
      </c>
      <c r="CH48" s="39">
        <f>SUM(CE47:CH47)/COUNTA(CE47:CH47)</f>
        <v>0</v>
      </c>
      <c r="CL48" s="39">
        <f>SUM(CI47:CL47)/COUNTA(CI47:CL47)</f>
        <v>0</v>
      </c>
    </row>
    <row r="49" spans="2:29" ht="15.75" customHeight="1" hidden="1">
      <c r="B49" s="38" t="s">
        <v>213</v>
      </c>
      <c r="C49" s="8" t="s">
        <v>575</v>
      </c>
      <c r="D49" s="40"/>
      <c r="E49" s="8"/>
      <c r="F49" s="8"/>
      <c r="G49" s="8"/>
      <c r="H49" s="8"/>
      <c r="R49" s="5">
        <v>3</v>
      </c>
      <c r="S49" s="5">
        <v>2</v>
      </c>
      <c r="V49" s="5">
        <v>1</v>
      </c>
      <c r="W49" s="5">
        <v>8</v>
      </c>
      <c r="Y49" s="5">
        <v>1</v>
      </c>
      <c r="Z49" s="5">
        <v>3</v>
      </c>
      <c r="AA49" s="5">
        <v>3</v>
      </c>
      <c r="AC49" s="5">
        <v>1</v>
      </c>
    </row>
    <row r="50" spans="2:28" ht="15.75" customHeight="1" hidden="1">
      <c r="B50" s="38" t="s">
        <v>214</v>
      </c>
      <c r="C50" s="8" t="s">
        <v>575</v>
      </c>
      <c r="D50" s="40"/>
      <c r="E50" s="8"/>
      <c r="F50" s="8"/>
      <c r="G50" s="8"/>
      <c r="H50" s="8"/>
      <c r="R50" s="5">
        <v>5</v>
      </c>
      <c r="S50" s="5">
        <v>0</v>
      </c>
      <c r="T50" s="5">
        <v>1</v>
      </c>
      <c r="V50"/>
      <c r="W50" s="5">
        <v>3</v>
      </c>
      <c r="Z50" s="5">
        <v>2</v>
      </c>
      <c r="AA50" s="5">
        <v>1</v>
      </c>
      <c r="AB50" s="5">
        <v>0</v>
      </c>
    </row>
    <row r="51" spans="2:28" ht="15.75" customHeight="1" hidden="1">
      <c r="B51" s="38" t="s">
        <v>215</v>
      </c>
      <c r="C51" s="8" t="s">
        <v>575</v>
      </c>
      <c r="D51" s="40"/>
      <c r="E51" s="8"/>
      <c r="F51" s="8"/>
      <c r="G51" s="8"/>
      <c r="H51" s="8"/>
      <c r="R51" s="5">
        <v>2</v>
      </c>
      <c r="S51" s="5">
        <v>1</v>
      </c>
      <c r="AB51" s="5">
        <v>2</v>
      </c>
    </row>
    <row r="52" spans="2:90" ht="15.75" customHeight="1">
      <c r="B52" s="38" t="s">
        <v>216</v>
      </c>
      <c r="C52" s="8" t="s">
        <v>581</v>
      </c>
      <c r="D52" s="40">
        <f>(SUM(AM52:CL52)/COUNTA(AM52:CL52))</f>
        <v>1.7380952380952381</v>
      </c>
      <c r="F52" s="8"/>
      <c r="G52" s="8"/>
      <c r="H52" s="8"/>
      <c r="P52" s="5">
        <v>9</v>
      </c>
      <c r="Q52" s="5">
        <v>2</v>
      </c>
      <c r="R52" s="5">
        <v>10</v>
      </c>
      <c r="S52" s="5">
        <v>3</v>
      </c>
      <c r="T52" s="5">
        <v>1</v>
      </c>
      <c r="U52" s="5">
        <v>1</v>
      </c>
      <c r="V52" s="5">
        <v>5</v>
      </c>
      <c r="X52" s="5">
        <v>3</v>
      </c>
      <c r="Y52" s="5">
        <v>1</v>
      </c>
      <c r="Z52" s="5">
        <v>8</v>
      </c>
      <c r="AA52" s="5">
        <v>4</v>
      </c>
      <c r="AB52" s="5">
        <v>2</v>
      </c>
      <c r="AC52" s="5">
        <v>3</v>
      </c>
      <c r="AD52" s="5">
        <v>4</v>
      </c>
      <c r="AM52" s="5">
        <v>4</v>
      </c>
      <c r="AN52" s="5">
        <v>2</v>
      </c>
      <c r="AO52" s="5">
        <v>2</v>
      </c>
      <c r="AQ52" s="5">
        <v>4</v>
      </c>
      <c r="AR52" s="5">
        <v>3</v>
      </c>
      <c r="AS52" s="5">
        <v>0</v>
      </c>
      <c r="AT52" s="5">
        <v>2</v>
      </c>
      <c r="AU52" s="5">
        <v>2</v>
      </c>
      <c r="AV52" s="5">
        <v>0</v>
      </c>
      <c r="AW52" s="5">
        <v>1</v>
      </c>
      <c r="AY52" s="5">
        <v>0</v>
      </c>
      <c r="AZ52" s="5">
        <v>3</v>
      </c>
      <c r="BA52" s="5">
        <v>0</v>
      </c>
      <c r="BC52" s="5">
        <v>1</v>
      </c>
      <c r="BD52" s="5">
        <v>2</v>
      </c>
      <c r="BE52" s="5">
        <v>2</v>
      </c>
      <c r="BF52" s="5">
        <v>3</v>
      </c>
      <c r="BG52" s="5">
        <v>1</v>
      </c>
      <c r="BH52" s="5">
        <v>7</v>
      </c>
      <c r="BK52" s="5">
        <v>2</v>
      </c>
      <c r="BL52" s="5">
        <v>0</v>
      </c>
      <c r="BO52" s="5">
        <v>0</v>
      </c>
      <c r="BP52" s="5">
        <v>3</v>
      </c>
      <c r="BQ52" s="5">
        <v>2</v>
      </c>
      <c r="BS52" s="5">
        <v>0</v>
      </c>
      <c r="BT52" s="5">
        <v>0</v>
      </c>
      <c r="BU52" s="5">
        <v>0</v>
      </c>
      <c r="BW52" s="5">
        <v>0</v>
      </c>
      <c r="BX52" s="5">
        <v>1</v>
      </c>
      <c r="BY52" s="5">
        <v>2</v>
      </c>
      <c r="BZ52" s="5">
        <v>0</v>
      </c>
      <c r="CA52" s="5">
        <v>0</v>
      </c>
      <c r="CB52" s="5">
        <v>2</v>
      </c>
      <c r="CD52" s="5">
        <v>7</v>
      </c>
      <c r="CE52" s="5">
        <v>2</v>
      </c>
      <c r="CF52" s="5">
        <v>2</v>
      </c>
      <c r="CG52" s="5">
        <v>3</v>
      </c>
      <c r="CH52" s="5">
        <v>0</v>
      </c>
      <c r="CI52" s="5">
        <v>4</v>
      </c>
      <c r="CJ52" s="5">
        <v>2</v>
      </c>
      <c r="CK52" s="5">
        <v>2</v>
      </c>
      <c r="CL52" s="5">
        <v>0</v>
      </c>
    </row>
    <row r="53" spans="2:90" s="39" customFormat="1" ht="15" customHeight="1">
      <c r="B53" s="41" t="s">
        <v>618</v>
      </c>
      <c r="C53" s="40" t="s">
        <v>571</v>
      </c>
      <c r="D53" s="40"/>
      <c r="F53" s="40"/>
      <c r="G53" s="40"/>
      <c r="H53" s="40"/>
      <c r="AP53" s="39">
        <f>SUM(AM52:AP52)/3</f>
        <v>2.6666666666666665</v>
      </c>
      <c r="AT53" s="39">
        <f>SUM(AQ52:AT52)/COUNTA(AQ52:AT52)</f>
        <v>2.25</v>
      </c>
      <c r="AX53" s="39">
        <f>SUM(AU52:AX52)/COUNTA(AU52:AX52)</f>
        <v>1</v>
      </c>
      <c r="BB53" s="39">
        <f>SUM(AY52:BB52)/3</f>
        <v>1</v>
      </c>
      <c r="BF53" s="39">
        <f>SUM(BC52:BF52)/COUNTA(BC52:BF52)</f>
        <v>2</v>
      </c>
      <c r="BJ53" s="39">
        <f>SUM(BG52:BJ52)/COUNTA(BG52:BJ52)</f>
        <v>4</v>
      </c>
      <c r="BN53" s="39">
        <f>SUM(BK52:BN52)/COUNTA(BK52:BN52)</f>
        <v>1</v>
      </c>
      <c r="BR53" s="39">
        <f>SUM(BO52:BR52)/COUNTA(BO52:BR52)</f>
        <v>1.6666666666666667</v>
      </c>
      <c r="BV53" s="39">
        <f>SUM(BS52:BV52)/COUNTA(BS52:BV52)</f>
        <v>0</v>
      </c>
      <c r="BZ53" s="39">
        <f>SUM(BW52:BZ52)/COUNTA(BW52:BZ52)</f>
        <v>0.75</v>
      </c>
      <c r="CD53" s="39">
        <f>SUM(CA52:CD52)/COUNTA(CA52:CD52)</f>
        <v>3</v>
      </c>
      <c r="CH53" s="39">
        <f>SUM(CE52:CH52)/COUNTA(CE52:CH52)</f>
        <v>1.75</v>
      </c>
      <c r="CL53" s="39">
        <f>SUM(CI52:CL52)/COUNTA(CI52:CL52)</f>
        <v>2</v>
      </c>
    </row>
    <row r="54" spans="1:90" ht="15.75" customHeight="1">
      <c r="A54" s="5">
        <v>24</v>
      </c>
      <c r="B54" s="38" t="s">
        <v>382</v>
      </c>
      <c r="C54" s="8" t="s">
        <v>581</v>
      </c>
      <c r="D54" s="40">
        <f>(SUM(AM54:CL54)/COUNTA(AM54:CL54))</f>
        <v>2.4047619047619047</v>
      </c>
      <c r="F54" s="8"/>
      <c r="G54" s="8"/>
      <c r="H54" s="8"/>
      <c r="W54" s="5">
        <v>1</v>
      </c>
      <c r="X54" s="5">
        <v>1</v>
      </c>
      <c r="AM54" s="5">
        <v>4</v>
      </c>
      <c r="AN54" s="5">
        <v>2</v>
      </c>
      <c r="AO54" s="5">
        <v>3</v>
      </c>
      <c r="AQ54" s="5">
        <v>4</v>
      </c>
      <c r="AR54" s="5">
        <v>2</v>
      </c>
      <c r="AS54" s="5">
        <v>1</v>
      </c>
      <c r="AT54" s="5">
        <v>4</v>
      </c>
      <c r="AU54" s="5">
        <v>3</v>
      </c>
      <c r="AV54" s="5">
        <v>2</v>
      </c>
      <c r="AW54" s="5">
        <v>2</v>
      </c>
      <c r="AY54" s="5">
        <v>2</v>
      </c>
      <c r="AZ54" s="5">
        <v>2</v>
      </c>
      <c r="BA54" s="5">
        <v>3</v>
      </c>
      <c r="BC54" s="5">
        <v>0</v>
      </c>
      <c r="BD54" s="5">
        <v>1</v>
      </c>
      <c r="BE54" s="5">
        <v>3</v>
      </c>
      <c r="BF54" s="5">
        <v>2</v>
      </c>
      <c r="BG54" s="5">
        <v>2</v>
      </c>
      <c r="BH54" s="5">
        <v>3</v>
      </c>
      <c r="BK54" s="5">
        <v>1</v>
      </c>
      <c r="BL54" s="5">
        <v>4</v>
      </c>
      <c r="BO54" s="5">
        <v>2</v>
      </c>
      <c r="BP54" s="5">
        <v>2</v>
      </c>
      <c r="BQ54" s="5">
        <v>2</v>
      </c>
      <c r="BS54" s="5">
        <v>2</v>
      </c>
      <c r="BT54" s="5">
        <v>3</v>
      </c>
      <c r="BU54" s="5">
        <v>2</v>
      </c>
      <c r="BW54" s="5">
        <v>2</v>
      </c>
      <c r="BX54" s="5">
        <v>2</v>
      </c>
      <c r="BY54" s="5">
        <v>3</v>
      </c>
      <c r="BZ54" s="5">
        <v>3</v>
      </c>
      <c r="CA54" s="5">
        <v>3</v>
      </c>
      <c r="CB54" s="5">
        <v>2</v>
      </c>
      <c r="CD54" s="5">
        <v>3</v>
      </c>
      <c r="CE54" s="5">
        <v>3</v>
      </c>
      <c r="CF54" s="5">
        <v>2</v>
      </c>
      <c r="CG54" s="5">
        <v>2</v>
      </c>
      <c r="CH54" s="5">
        <v>2</v>
      </c>
      <c r="CI54" s="5">
        <v>2</v>
      </c>
      <c r="CJ54" s="5">
        <v>3</v>
      </c>
      <c r="CK54" s="5">
        <v>2</v>
      </c>
      <c r="CL54" s="5">
        <v>4</v>
      </c>
    </row>
    <row r="55" spans="2:90" s="39" customFormat="1" ht="15" customHeight="1">
      <c r="B55" s="41" t="s">
        <v>619</v>
      </c>
      <c r="C55" s="40" t="s">
        <v>571</v>
      </c>
      <c r="D55" s="40"/>
      <c r="F55" s="40"/>
      <c r="G55" s="40"/>
      <c r="H55" s="40"/>
      <c r="AP55" s="39">
        <f>SUM(AM54:AP54)/3</f>
        <v>3</v>
      </c>
      <c r="AT55" s="39">
        <f>SUM(AQ54:AT54)/COUNTA(AQ54:AT54)</f>
        <v>2.75</v>
      </c>
      <c r="AX55" s="39">
        <f>SUM(AU54:AX54)/COUNTA(AU54:AX54)</f>
        <v>2.3333333333333335</v>
      </c>
      <c r="BB55" s="39">
        <f>SUM(AY54:BB54)/COUNTA(AY54:BB54)</f>
        <v>2.3333333333333335</v>
      </c>
      <c r="BF55" s="39">
        <f>SUM(BC54:BF54)/COUNTA(BC54:BF54)</f>
        <v>1.5</v>
      </c>
      <c r="BJ55" s="39">
        <f>SUM(BG54:BJ54)/COUNTA(BG54:BJ54)</f>
        <v>2.5</v>
      </c>
      <c r="BN55" s="39">
        <f>SUM(BK54:BN54)/COUNTA(BK54:BN54)</f>
        <v>2.5</v>
      </c>
      <c r="BR55" s="39">
        <f>SUM(BO54:BR54)/COUNTA(BO54:BR54)</f>
        <v>2</v>
      </c>
      <c r="BV55" s="39">
        <f>SUM(BS54:BV54)/COUNTA(BS54:BV54)</f>
        <v>2.3333333333333335</v>
      </c>
      <c r="BZ55" s="39">
        <f>SUM(BW54:BZ54)/COUNTA(BW54:BZ54)</f>
        <v>2.5</v>
      </c>
      <c r="CD55" s="39">
        <f>SUM(CA54:CD54)/COUNTA(CA54:CD54)</f>
        <v>2.6666666666666665</v>
      </c>
      <c r="CH55" s="39">
        <f>SUM(CE54:CH54)/COUNTA(CE54:CH54)</f>
        <v>2.25</v>
      </c>
      <c r="CL55" s="39">
        <f>SUM(CI54:CL54)/COUNTA(CI54:CL54)</f>
        <v>2.75</v>
      </c>
    </row>
    <row r="56" spans="2:90" s="39" customFormat="1" ht="15" customHeight="1">
      <c r="B56" s="41" t="s">
        <v>589</v>
      </c>
      <c r="C56" s="40" t="s">
        <v>597</v>
      </c>
      <c r="D56" s="40"/>
      <c r="F56" s="40"/>
      <c r="G56" s="40"/>
      <c r="H56" s="40"/>
      <c r="AP56" s="39">
        <f>SUM(AP53,AP55)</f>
        <v>5.666666666666666</v>
      </c>
      <c r="AT56" s="39">
        <f>SUM(AT53,AT55)</f>
        <v>5</v>
      </c>
      <c r="AX56" s="39">
        <f>SUM(AX53,AX55)</f>
        <v>3.3333333333333335</v>
      </c>
      <c r="BB56" s="39">
        <f>SUM(BB53,BB55)</f>
        <v>3.3333333333333335</v>
      </c>
      <c r="BF56" s="39">
        <f>SUM(BF53,BF55)</f>
        <v>3.5</v>
      </c>
      <c r="BJ56" s="39">
        <f>SUM(BJ53,BJ55)</f>
        <v>6.5</v>
      </c>
      <c r="BN56" s="39">
        <f>SUM(BN53,BN55)</f>
        <v>3.5</v>
      </c>
      <c r="BR56" s="39">
        <f>SUM(BR53,BR55)</f>
        <v>3.666666666666667</v>
      </c>
      <c r="BV56" s="39">
        <f>SUM(BV53,BV55)</f>
        <v>2.3333333333333335</v>
      </c>
      <c r="BZ56" s="39">
        <f>SUM(BZ53,BZ55)</f>
        <v>3.25</v>
      </c>
      <c r="CD56" s="39">
        <f>SUM(CD53,CD55)</f>
        <v>5.666666666666666</v>
      </c>
      <c r="CH56" s="39">
        <f>SUM(CH53,CH55)</f>
        <v>4</v>
      </c>
      <c r="CL56" s="39">
        <f>SUM(CL53,CL55)</f>
        <v>4.75</v>
      </c>
    </row>
    <row r="57" spans="1:75" ht="15.75" customHeight="1">
      <c r="A57" s="5">
        <v>25</v>
      </c>
      <c r="B57" s="8" t="s">
        <v>383</v>
      </c>
      <c r="C57" s="8" t="s">
        <v>574</v>
      </c>
      <c r="D57" s="40"/>
      <c r="E57" s="8"/>
      <c r="F57" s="8"/>
      <c r="G57" s="8"/>
      <c r="H57" s="8"/>
      <c r="AY57" s="5">
        <v>1</v>
      </c>
      <c r="BW57" s="5">
        <v>1</v>
      </c>
    </row>
    <row r="58" spans="2:8" s="39" customFormat="1" ht="15" customHeight="1">
      <c r="B58" s="41"/>
      <c r="C58" s="40"/>
      <c r="D58" s="40"/>
      <c r="F58" s="40"/>
      <c r="G58" s="40"/>
      <c r="H58" s="40"/>
    </row>
    <row r="59" spans="1:76" ht="15.75" customHeight="1">
      <c r="A59" s="5">
        <v>26</v>
      </c>
      <c r="B59" s="8" t="s">
        <v>384</v>
      </c>
      <c r="C59" s="8" t="s">
        <v>574</v>
      </c>
      <c r="D59" s="40"/>
      <c r="E59" s="8"/>
      <c r="F59" s="8"/>
      <c r="G59" s="8"/>
      <c r="H59" s="8"/>
      <c r="BV59" s="5">
        <v>1</v>
      </c>
      <c r="BW59" s="5">
        <v>2</v>
      </c>
      <c r="BX59" s="5">
        <v>1</v>
      </c>
    </row>
    <row r="60" spans="2:8" s="39" customFormat="1" ht="15" customHeight="1">
      <c r="B60" s="41"/>
      <c r="C60" s="40"/>
      <c r="D60" s="40"/>
      <c r="F60" s="40"/>
      <c r="G60" s="40"/>
      <c r="H60" s="40"/>
    </row>
    <row r="61" spans="1:90" ht="15.75" customHeight="1">
      <c r="A61" s="5">
        <v>27</v>
      </c>
      <c r="B61" s="8" t="s">
        <v>385</v>
      </c>
      <c r="D61" s="40">
        <f>(SUM(AM61:CL61)/COUNTA(AM61:CL61))</f>
        <v>1.9777777777777779</v>
      </c>
      <c r="E61" s="8"/>
      <c r="F61" s="8"/>
      <c r="G61" s="8"/>
      <c r="H61" s="8"/>
      <c r="U61" s="5">
        <v>1</v>
      </c>
      <c r="AM61" s="5">
        <v>1</v>
      </c>
      <c r="AN61" s="5">
        <v>2</v>
      </c>
      <c r="AO61" s="5">
        <v>3</v>
      </c>
      <c r="AP61" s="5">
        <v>2</v>
      </c>
      <c r="AQ61" s="5">
        <v>2</v>
      </c>
      <c r="AR61" s="5">
        <v>1</v>
      </c>
      <c r="AS61" s="5">
        <v>2</v>
      </c>
      <c r="AT61" s="5">
        <v>2</v>
      </c>
      <c r="AU61" s="5">
        <v>1</v>
      </c>
      <c r="AV61" s="5">
        <v>2</v>
      </c>
      <c r="AW61" s="5">
        <v>1</v>
      </c>
      <c r="AY61" s="5">
        <v>2</v>
      </c>
      <c r="AZ61" s="5">
        <v>1</v>
      </c>
      <c r="BA61" s="5">
        <v>3</v>
      </c>
      <c r="BB61" s="5">
        <v>2</v>
      </c>
      <c r="BC61" s="5">
        <v>1</v>
      </c>
      <c r="BD61" s="5">
        <v>0</v>
      </c>
      <c r="BE61" s="5">
        <v>0</v>
      </c>
      <c r="BF61" s="5">
        <v>1</v>
      </c>
      <c r="BG61" s="5">
        <v>2</v>
      </c>
      <c r="BH61" s="5">
        <v>3</v>
      </c>
      <c r="BJ61" s="5">
        <v>2</v>
      </c>
      <c r="BK61" s="5">
        <v>1</v>
      </c>
      <c r="BL61" s="5">
        <v>1</v>
      </c>
      <c r="BP61" s="5">
        <v>1</v>
      </c>
      <c r="BR61" s="5">
        <v>2</v>
      </c>
      <c r="BS61" s="5">
        <v>1</v>
      </c>
      <c r="BT61" s="5">
        <v>4</v>
      </c>
      <c r="BU61" s="5">
        <v>2</v>
      </c>
      <c r="BV61" s="5">
        <v>2</v>
      </c>
      <c r="BW61" s="5">
        <v>1</v>
      </c>
      <c r="BX61" s="5">
        <v>4</v>
      </c>
      <c r="BY61" s="5">
        <v>3</v>
      </c>
      <c r="BZ61" s="5">
        <v>1</v>
      </c>
      <c r="CA61" s="5">
        <v>3</v>
      </c>
      <c r="CB61" s="5">
        <v>3</v>
      </c>
      <c r="CC61" s="5">
        <v>3</v>
      </c>
      <c r="CD61" s="5">
        <v>2</v>
      </c>
      <c r="CE61" s="5">
        <v>1</v>
      </c>
      <c r="CF61" s="5">
        <v>4</v>
      </c>
      <c r="CG61" s="5">
        <v>5</v>
      </c>
      <c r="CI61" s="5">
        <v>4</v>
      </c>
      <c r="CJ61" s="5">
        <v>2</v>
      </c>
      <c r="CK61" s="5">
        <v>2</v>
      </c>
      <c r="CL61" s="5">
        <v>1</v>
      </c>
    </row>
    <row r="62" spans="2:90" s="39" customFormat="1" ht="15.75" customHeight="1">
      <c r="B62" s="40" t="s">
        <v>620</v>
      </c>
      <c r="C62" s="40" t="s">
        <v>573</v>
      </c>
      <c r="D62" s="40"/>
      <c r="E62" s="40"/>
      <c r="F62" s="40"/>
      <c r="G62" s="40"/>
      <c r="H62" s="40"/>
      <c r="AP62" s="39">
        <f>SUM(AM57:AP57,AM59:AP59,AM61:AP61)/COUNTIF(AM7:AP7,"Y")</f>
        <v>2</v>
      </c>
      <c r="AT62" s="39">
        <f>SUM(AQ57:AT57,AQ59:AT59,AQ61:AT61)/COUNTIF(AQ7:AT7,"Y")</f>
        <v>1.75</v>
      </c>
      <c r="AX62" s="39">
        <f>SUM(AU57:AX57,AU59:AX59,AU61:AX61)/COUNTIF(AU7:AX7,"Y")</f>
        <v>1.3333333333333333</v>
      </c>
      <c r="BB62" s="39">
        <f>SUM(AY57:BB57,AY59:BB59,AY61:BB61)/COUNTIF(AY7:BB7,"Y")</f>
        <v>2.25</v>
      </c>
      <c r="BF62" s="39">
        <f>SUM(BC57:BF57,BC59:BF59,BC61:BF61)/COUNTIF(BC7:BF7,"Y")</f>
        <v>0.5</v>
      </c>
      <c r="BJ62" s="39">
        <f>SUM(BG57:BJ57,BG59:BJ59,BG61:BJ61)/COUNTIF(BG7:BJ7,"Y")</f>
        <v>2.3333333333333335</v>
      </c>
      <c r="BN62" s="39">
        <f>SUM(BK57:BN57,BK59:BN59,BK61:BN61)/COUNTIF(BK7:BN7,"Y")</f>
        <v>0.6666666666666666</v>
      </c>
      <c r="BR62" s="39">
        <f>SUM(BO57:BR57,BO59:BR59,BO61:BR61)/3</f>
        <v>1</v>
      </c>
      <c r="BV62" s="39">
        <f>SUM(BS57:BV57,BS59:BV59,BS61:BV61)/COUNTIF(BS7:BV7,"Y")</f>
        <v>2.5</v>
      </c>
      <c r="BZ62" s="39">
        <f>SUM(BW57:BZ57,BW59:BZ59,BW61:BZ61)/COUNTIF(BW7:BZ7,"Y")</f>
        <v>3.25</v>
      </c>
      <c r="CD62" s="39">
        <f>SUM(CA57:CD57,CA59:CD59,CA61:CD61)/COUNTIF(CA7:CD7,"Y")</f>
        <v>2.75</v>
      </c>
      <c r="CH62" s="39">
        <f>SUM(CE57:CH57,CE59:CH59,CE61:CH61)/COUNTIF(CE7:CH7,"Y")</f>
        <v>2.5</v>
      </c>
      <c r="CL62" s="39">
        <f>SUM(CI57:CL57,CI59:CL59,CI61:CL61)/COUNTIF(CI7:CL7,"Y")</f>
        <v>2.25</v>
      </c>
    </row>
    <row r="63" spans="1:88" ht="15.75" customHeight="1" hidden="1">
      <c r="A63" s="5">
        <v>28</v>
      </c>
      <c r="B63" s="8" t="s">
        <v>386</v>
      </c>
      <c r="C63" s="8" t="s">
        <v>572</v>
      </c>
      <c r="D63" s="8"/>
      <c r="E63" s="8"/>
      <c r="F63" s="8"/>
      <c r="G63" s="8"/>
      <c r="H63" s="8"/>
      <c r="T63" s="5">
        <v>1</v>
      </c>
      <c r="AO63" s="5">
        <v>2</v>
      </c>
      <c r="AQ63" s="5">
        <v>2</v>
      </c>
      <c r="AR63" s="5">
        <v>6</v>
      </c>
      <c r="AW63" s="5">
        <v>3</v>
      </c>
      <c r="BE63" s="5">
        <v>1</v>
      </c>
      <c r="BF63" s="5">
        <v>1</v>
      </c>
      <c r="BK63" s="5">
        <v>2</v>
      </c>
      <c r="BO63" s="5">
        <v>1</v>
      </c>
      <c r="CC63" s="5">
        <v>5</v>
      </c>
      <c r="CD63" s="5">
        <v>10</v>
      </c>
      <c r="CG63" s="5">
        <v>6</v>
      </c>
      <c r="CJ63" s="5" t="s">
        <v>558</v>
      </c>
    </row>
    <row r="64" spans="1:85" ht="15.75" customHeight="1" hidden="1">
      <c r="A64" s="5">
        <v>29</v>
      </c>
      <c r="B64" s="8" t="s">
        <v>387</v>
      </c>
      <c r="C64" s="8" t="s">
        <v>572</v>
      </c>
      <c r="D64" s="8"/>
      <c r="E64" s="8"/>
      <c r="F64" s="8"/>
      <c r="G64" s="8"/>
      <c r="H64" s="8"/>
      <c r="N64" s="5">
        <v>1</v>
      </c>
      <c r="AA64" s="5">
        <v>1</v>
      </c>
      <c r="AD64" s="5">
        <v>1</v>
      </c>
      <c r="AI64" s="5">
        <v>1</v>
      </c>
      <c r="AW64" s="5">
        <v>1</v>
      </c>
      <c r="BH64" s="5">
        <v>1</v>
      </c>
      <c r="BK64" s="5">
        <v>1</v>
      </c>
      <c r="BL64" s="5">
        <v>1</v>
      </c>
      <c r="BS64" s="5">
        <v>1</v>
      </c>
      <c r="BX64" s="5">
        <v>1</v>
      </c>
      <c r="CA64" s="5">
        <v>3</v>
      </c>
      <c r="CD64" s="5">
        <v>1</v>
      </c>
      <c r="CF64" s="5">
        <v>1</v>
      </c>
      <c r="CG64" s="5">
        <v>3</v>
      </c>
    </row>
    <row r="65" spans="1:90" ht="15.75" customHeight="1">
      <c r="A65" s="5">
        <v>30</v>
      </c>
      <c r="B65" s="8" t="s">
        <v>388</v>
      </c>
      <c r="C65" s="8" t="s">
        <v>572</v>
      </c>
      <c r="D65" s="8"/>
      <c r="E65" s="8"/>
      <c r="F65" s="8"/>
      <c r="G65" s="8"/>
      <c r="H65" s="8"/>
      <c r="AA65" s="5">
        <v>4</v>
      </c>
      <c r="AB65" s="5">
        <v>5</v>
      </c>
      <c r="AD65" s="5">
        <v>3</v>
      </c>
      <c r="AM65" s="5">
        <v>3</v>
      </c>
      <c r="AN65" s="5">
        <v>1</v>
      </c>
      <c r="AP65" s="5">
        <v>3</v>
      </c>
      <c r="AQ65" s="5">
        <v>2</v>
      </c>
      <c r="AY65" s="5">
        <v>1</v>
      </c>
      <c r="BB65" s="5">
        <v>1</v>
      </c>
      <c r="BD65" s="5">
        <v>1</v>
      </c>
      <c r="BE65" s="5">
        <v>2</v>
      </c>
      <c r="BK65" s="5">
        <v>2</v>
      </c>
      <c r="BL65" s="5">
        <v>1</v>
      </c>
      <c r="BM65" s="5">
        <v>3</v>
      </c>
      <c r="BO65" s="5">
        <v>1</v>
      </c>
      <c r="BR65" s="5">
        <v>2</v>
      </c>
      <c r="BS65" s="5">
        <v>2</v>
      </c>
      <c r="BU65" s="5">
        <v>1</v>
      </c>
      <c r="BW65" s="5">
        <v>3</v>
      </c>
      <c r="BX65" s="5">
        <v>2</v>
      </c>
      <c r="BZ65" s="5">
        <v>2</v>
      </c>
      <c r="CA65" s="5">
        <v>2</v>
      </c>
      <c r="CD65" s="5">
        <v>1</v>
      </c>
      <c r="CL65" s="5">
        <v>1</v>
      </c>
    </row>
    <row r="66" spans="1:90" ht="15.75" customHeight="1">
      <c r="A66" s="5">
        <v>31</v>
      </c>
      <c r="B66" s="8" t="s">
        <v>389</v>
      </c>
      <c r="C66" s="8" t="s">
        <v>572</v>
      </c>
      <c r="D66" s="8"/>
      <c r="E66" s="8"/>
      <c r="F66" s="8"/>
      <c r="G66" s="8"/>
      <c r="H66" s="8"/>
      <c r="Y66" s="5">
        <v>3</v>
      </c>
      <c r="Z66" s="5">
        <v>3</v>
      </c>
      <c r="AB66" s="5">
        <v>5</v>
      </c>
      <c r="AC66" s="5">
        <v>1</v>
      </c>
      <c r="AD66" s="5">
        <v>7</v>
      </c>
      <c r="AE66" s="5">
        <v>7</v>
      </c>
      <c r="AJ66" s="5">
        <v>5</v>
      </c>
      <c r="AK66" s="5">
        <v>3</v>
      </c>
      <c r="AO66" s="5">
        <v>1</v>
      </c>
      <c r="AP66" s="5">
        <v>1</v>
      </c>
      <c r="AQ66" s="5">
        <v>2</v>
      </c>
      <c r="AS66" s="5">
        <v>1</v>
      </c>
      <c r="AT66" s="5">
        <v>1</v>
      </c>
      <c r="AU66" s="5">
        <v>1</v>
      </c>
      <c r="AV66" s="5">
        <v>2</v>
      </c>
      <c r="AW66" s="5">
        <v>3</v>
      </c>
      <c r="AZ66" s="5">
        <v>1</v>
      </c>
      <c r="BA66" s="5">
        <v>3</v>
      </c>
      <c r="BE66" s="5">
        <v>1</v>
      </c>
      <c r="BF66" s="5">
        <v>1</v>
      </c>
      <c r="BJ66" s="5">
        <v>2</v>
      </c>
      <c r="BK66" s="5">
        <v>2</v>
      </c>
      <c r="BN66" s="5">
        <v>4</v>
      </c>
      <c r="BO66" s="5">
        <v>3</v>
      </c>
      <c r="BQ66" s="5">
        <v>2</v>
      </c>
      <c r="BU66" s="5">
        <v>3</v>
      </c>
      <c r="BV66" s="5">
        <v>3</v>
      </c>
      <c r="BW66" s="5">
        <v>3</v>
      </c>
      <c r="BX66" s="5">
        <v>2</v>
      </c>
      <c r="BY66" s="5">
        <v>3</v>
      </c>
      <c r="BZ66" s="5">
        <v>1</v>
      </c>
      <c r="CA66" s="5">
        <v>2</v>
      </c>
      <c r="CC66" s="5">
        <v>4</v>
      </c>
      <c r="CD66" s="5">
        <v>3</v>
      </c>
      <c r="CE66" s="5">
        <v>4</v>
      </c>
      <c r="CH66" s="5">
        <v>4</v>
      </c>
      <c r="CI66" s="5">
        <v>1</v>
      </c>
      <c r="CJ66" s="5">
        <v>2</v>
      </c>
      <c r="CL66" s="5">
        <v>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4"/>
  <headerFooter alignWithMargins="0">
    <oddHeader>&amp;C&amp;"Arial,Regular"&amp;10&amp;A</oddHeader>
    <oddFooter>&amp;C&amp;"Arial,Regular"&amp;10Page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43"/>
  <sheetViews>
    <sheetView zoomScale="80" zoomScaleNormal="80" zoomScalePageLayoutView="0" workbookViewId="0" topLeftCell="B5">
      <pane xSplit="7815" ySplit="555" topLeftCell="F5" activePane="bottomLeft" state="split"/>
      <selection pane="topLeft" activeCell="C5" sqref="C1:C16384"/>
      <selection pane="topRight" activeCell="I5" sqref="I5"/>
      <selection pane="bottomLeft" activeCell="B6" sqref="B6"/>
      <selection pane="bottomRight" activeCell="AG11" sqref="AG11"/>
    </sheetView>
  </sheetViews>
  <sheetFormatPr defaultColWidth="8.57421875" defaultRowHeight="15"/>
  <cols>
    <col min="1" max="1" width="3.28125" style="5" customWidth="1"/>
    <col min="2" max="2" width="56.421875" style="5" customWidth="1"/>
    <col min="3" max="32" width="10.7109375" style="5" customWidth="1"/>
    <col min="33" max="33" width="11.421875" style="5" customWidth="1"/>
    <col min="34" max="126" width="10.7109375" style="5" customWidth="1"/>
    <col min="127" max="16384" width="8.57421875" style="5" customWidth="1"/>
  </cols>
  <sheetData>
    <row r="1" spans="2:85" ht="15" customHeight="1" hidden="1">
      <c r="B1" s="5" t="s">
        <v>0</v>
      </c>
      <c r="C1" s="5">
        <v>1992</v>
      </c>
      <c r="D1" s="5">
        <v>1992</v>
      </c>
      <c r="E1" s="5">
        <v>1993</v>
      </c>
      <c r="F1" s="5">
        <v>1993</v>
      </c>
      <c r="G1" s="5">
        <v>1993</v>
      </c>
      <c r="H1" s="5">
        <v>1993</v>
      </c>
      <c r="I1" s="5">
        <v>1994</v>
      </c>
      <c r="J1" s="5">
        <v>1994</v>
      </c>
      <c r="K1" s="5">
        <v>1994</v>
      </c>
      <c r="L1" s="5">
        <v>1994</v>
      </c>
      <c r="M1" s="5">
        <v>1995</v>
      </c>
      <c r="N1" s="5">
        <v>1995</v>
      </c>
      <c r="O1" s="5">
        <v>1995</v>
      </c>
      <c r="P1" s="5">
        <v>1995</v>
      </c>
      <c r="Q1" s="5">
        <v>1996</v>
      </c>
      <c r="R1" s="5">
        <v>1996</v>
      </c>
      <c r="S1" s="5">
        <v>1996</v>
      </c>
      <c r="T1" s="5">
        <v>1996</v>
      </c>
      <c r="U1" s="5">
        <v>1997</v>
      </c>
      <c r="V1" s="5">
        <v>1997</v>
      </c>
      <c r="W1" s="5">
        <v>1997</v>
      </c>
      <c r="X1" s="5">
        <v>1997</v>
      </c>
      <c r="Y1" s="5">
        <v>1998</v>
      </c>
      <c r="AA1" s="5">
        <v>1998</v>
      </c>
      <c r="AB1" s="5">
        <v>1998</v>
      </c>
      <c r="AC1" s="5">
        <v>1998</v>
      </c>
      <c r="AD1" s="5">
        <v>1999</v>
      </c>
      <c r="AE1" s="5">
        <v>1999</v>
      </c>
      <c r="AF1" s="5">
        <v>1999</v>
      </c>
      <c r="AG1" s="5">
        <v>1999</v>
      </c>
      <c r="AH1" s="5">
        <v>2000</v>
      </c>
      <c r="AI1" s="5">
        <v>2000</v>
      </c>
      <c r="AJ1" s="5">
        <v>2000</v>
      </c>
      <c r="AK1" s="5">
        <v>2000</v>
      </c>
      <c r="AL1" s="5">
        <v>2001</v>
      </c>
      <c r="AM1" s="5">
        <v>2001</v>
      </c>
      <c r="AN1" s="5">
        <v>2001</v>
      </c>
      <c r="AO1" s="5">
        <v>2001</v>
      </c>
      <c r="AP1" s="5">
        <v>2002</v>
      </c>
      <c r="AQ1" s="5">
        <v>2002</v>
      </c>
      <c r="AR1" s="5">
        <v>2002</v>
      </c>
      <c r="AS1" s="5">
        <v>2002</v>
      </c>
      <c r="AT1" s="5">
        <v>2003</v>
      </c>
      <c r="AU1" s="5">
        <v>2003</v>
      </c>
      <c r="AV1" s="5">
        <v>2003</v>
      </c>
      <c r="AW1" s="5">
        <v>2003</v>
      </c>
      <c r="AX1" s="5">
        <v>2004</v>
      </c>
      <c r="AY1" s="5">
        <v>2004</v>
      </c>
      <c r="AZ1" s="5">
        <v>2004</v>
      </c>
      <c r="BA1" s="5">
        <v>2004</v>
      </c>
      <c r="BB1" s="5">
        <v>2005</v>
      </c>
      <c r="BC1" s="5">
        <v>2005</v>
      </c>
      <c r="BD1" s="5">
        <v>2005</v>
      </c>
      <c r="BE1" s="5">
        <v>2005</v>
      </c>
      <c r="BF1" s="5">
        <v>2006</v>
      </c>
      <c r="BG1" s="5">
        <v>2006</v>
      </c>
      <c r="BH1" s="5">
        <v>2006</v>
      </c>
      <c r="BI1" s="5">
        <v>2006</v>
      </c>
      <c r="BJ1" s="5">
        <v>2007</v>
      </c>
      <c r="BK1" s="5">
        <v>2007</v>
      </c>
      <c r="BL1" s="5">
        <v>2007</v>
      </c>
      <c r="BM1" s="5">
        <v>2007</v>
      </c>
      <c r="BN1" s="5">
        <v>2008</v>
      </c>
      <c r="BO1" s="5">
        <v>2008</v>
      </c>
      <c r="BP1" s="5">
        <v>2008</v>
      </c>
      <c r="BQ1" s="5">
        <v>2008</v>
      </c>
      <c r="BR1" s="5">
        <v>2009</v>
      </c>
      <c r="BS1" s="5">
        <v>2009</v>
      </c>
      <c r="BT1" s="5">
        <v>2009</v>
      </c>
      <c r="BU1" s="5">
        <v>2009</v>
      </c>
      <c r="BV1" s="5">
        <v>2010</v>
      </c>
      <c r="BW1" s="5">
        <v>2010</v>
      </c>
      <c r="BX1" s="5">
        <v>2010</v>
      </c>
      <c r="BY1" s="5">
        <v>2010</v>
      </c>
      <c r="BZ1" s="5">
        <v>2011</v>
      </c>
      <c r="CA1" s="5">
        <v>2011</v>
      </c>
      <c r="CB1" s="5">
        <v>2011</v>
      </c>
      <c r="CC1" s="5">
        <v>2011</v>
      </c>
      <c r="CD1" s="5">
        <v>2012</v>
      </c>
      <c r="CE1" s="5">
        <v>2012</v>
      </c>
      <c r="CF1" s="5">
        <v>2012</v>
      </c>
      <c r="CG1" s="5">
        <v>2012</v>
      </c>
    </row>
    <row r="2" spans="2:85" ht="15" customHeight="1" hidden="1">
      <c r="B2" s="5" t="s">
        <v>1</v>
      </c>
      <c r="C2" s="5">
        <v>3</v>
      </c>
      <c r="D2" s="5">
        <v>4</v>
      </c>
      <c r="E2" s="5">
        <v>1</v>
      </c>
      <c r="F2" s="5">
        <v>2</v>
      </c>
      <c r="G2" s="5">
        <v>3</v>
      </c>
      <c r="H2" s="5">
        <v>4</v>
      </c>
      <c r="I2" s="5">
        <v>1</v>
      </c>
      <c r="J2" s="5">
        <v>2</v>
      </c>
      <c r="K2" s="5">
        <v>3</v>
      </c>
      <c r="L2" s="5">
        <v>4</v>
      </c>
      <c r="M2" s="5">
        <v>1</v>
      </c>
      <c r="N2" s="5">
        <v>2</v>
      </c>
      <c r="O2" s="5">
        <v>3</v>
      </c>
      <c r="P2" s="5">
        <v>4</v>
      </c>
      <c r="Q2" s="5">
        <v>1</v>
      </c>
      <c r="R2" s="5">
        <v>2</v>
      </c>
      <c r="S2" s="5">
        <v>3</v>
      </c>
      <c r="T2" s="5">
        <v>4</v>
      </c>
      <c r="U2" s="5">
        <v>1</v>
      </c>
      <c r="V2" s="5">
        <v>2</v>
      </c>
      <c r="W2" s="5">
        <v>3</v>
      </c>
      <c r="X2" s="5">
        <v>4</v>
      </c>
      <c r="Y2" s="5">
        <v>1</v>
      </c>
      <c r="AA2" s="5">
        <v>2</v>
      </c>
      <c r="AB2" s="5">
        <v>3</v>
      </c>
      <c r="AC2" s="5">
        <v>4</v>
      </c>
      <c r="AD2" s="5">
        <v>1</v>
      </c>
      <c r="AE2" s="5">
        <v>2</v>
      </c>
      <c r="AF2" s="5">
        <v>3</v>
      </c>
      <c r="AG2" s="5">
        <v>4</v>
      </c>
      <c r="AH2" s="5">
        <v>1</v>
      </c>
      <c r="AI2" s="5">
        <v>2</v>
      </c>
      <c r="AJ2" s="5">
        <v>3</v>
      </c>
      <c r="AK2" s="5">
        <v>4</v>
      </c>
      <c r="AL2" s="5">
        <v>1</v>
      </c>
      <c r="AM2" s="5">
        <v>2</v>
      </c>
      <c r="AN2" s="5">
        <v>3</v>
      </c>
      <c r="AO2" s="5">
        <v>4</v>
      </c>
      <c r="AP2" s="5">
        <v>1</v>
      </c>
      <c r="AQ2" s="5">
        <v>2</v>
      </c>
      <c r="AR2" s="5">
        <v>3</v>
      </c>
      <c r="AS2" s="5">
        <v>4</v>
      </c>
      <c r="AT2" s="5">
        <v>1</v>
      </c>
      <c r="AU2" s="5">
        <v>2</v>
      </c>
      <c r="AV2" s="5">
        <v>3</v>
      </c>
      <c r="AW2" s="5">
        <v>4</v>
      </c>
      <c r="AX2" s="5">
        <v>1</v>
      </c>
      <c r="AY2" s="5">
        <v>2</v>
      </c>
      <c r="AZ2" s="5">
        <v>3</v>
      </c>
      <c r="BA2" s="5">
        <v>4</v>
      </c>
      <c r="BB2" s="5">
        <v>1</v>
      </c>
      <c r="BC2" s="5">
        <v>2</v>
      </c>
      <c r="BD2" s="5">
        <v>3</v>
      </c>
      <c r="BE2" s="5">
        <v>4</v>
      </c>
      <c r="BF2" s="5">
        <v>1</v>
      </c>
      <c r="BG2" s="5">
        <v>2</v>
      </c>
      <c r="BH2" s="5">
        <v>3</v>
      </c>
      <c r="BI2" s="5">
        <v>4</v>
      </c>
      <c r="BJ2" s="5">
        <v>1</v>
      </c>
      <c r="BK2" s="5">
        <v>2</v>
      </c>
      <c r="BL2" s="5">
        <v>3</v>
      </c>
      <c r="BM2" s="5">
        <v>4</v>
      </c>
      <c r="BN2" s="5">
        <v>1</v>
      </c>
      <c r="BO2" s="5">
        <v>2</v>
      </c>
      <c r="BP2" s="5">
        <v>3</v>
      </c>
      <c r="BQ2" s="5">
        <v>4</v>
      </c>
      <c r="BR2" s="5">
        <v>1</v>
      </c>
      <c r="BS2" s="5">
        <v>2</v>
      </c>
      <c r="BT2" s="5">
        <v>3</v>
      </c>
      <c r="BU2" s="5">
        <v>4</v>
      </c>
      <c r="BV2" s="5">
        <v>1</v>
      </c>
      <c r="BW2" s="5">
        <v>2</v>
      </c>
      <c r="BX2" s="5">
        <v>3</v>
      </c>
      <c r="BY2" s="5">
        <v>4</v>
      </c>
      <c r="BZ2" s="5">
        <v>1</v>
      </c>
      <c r="CA2" s="5">
        <v>2</v>
      </c>
      <c r="CB2" s="5">
        <v>3</v>
      </c>
      <c r="CC2" s="5">
        <v>4</v>
      </c>
      <c r="CD2" s="5">
        <v>1</v>
      </c>
      <c r="CE2" s="5">
        <v>2</v>
      </c>
      <c r="CF2" s="5">
        <v>3</v>
      </c>
      <c r="CG2" s="5">
        <v>4</v>
      </c>
    </row>
    <row r="3" spans="2:85" ht="15" customHeight="1" hidden="1">
      <c r="B3" s="5" t="s">
        <v>2</v>
      </c>
      <c r="C3" s="5">
        <v>199203</v>
      </c>
      <c r="D3" s="5">
        <v>199204</v>
      </c>
      <c r="E3" s="5">
        <v>199301</v>
      </c>
      <c r="F3" s="5">
        <v>199302</v>
      </c>
      <c r="G3" s="5">
        <v>199303</v>
      </c>
      <c r="H3" s="5">
        <v>199304</v>
      </c>
      <c r="I3" s="5">
        <v>199401</v>
      </c>
      <c r="J3" s="5">
        <v>199402</v>
      </c>
      <c r="K3" s="5">
        <v>199403</v>
      </c>
      <c r="L3" s="5">
        <v>199404</v>
      </c>
      <c r="M3" s="5">
        <v>199501</v>
      </c>
      <c r="N3" s="5">
        <v>199502</v>
      </c>
      <c r="O3" s="5">
        <v>199503</v>
      </c>
      <c r="P3" s="5">
        <v>199504</v>
      </c>
      <c r="Q3" s="5">
        <v>199601</v>
      </c>
      <c r="R3" s="5">
        <v>199602</v>
      </c>
      <c r="S3" s="5">
        <v>199603</v>
      </c>
      <c r="T3" s="5">
        <v>199604</v>
      </c>
      <c r="U3" s="5">
        <v>199701</v>
      </c>
      <c r="V3" s="5">
        <v>199702</v>
      </c>
      <c r="W3" s="5">
        <v>199703</v>
      </c>
      <c r="X3" s="5">
        <v>199704</v>
      </c>
      <c r="Y3" s="5">
        <v>199801</v>
      </c>
      <c r="AA3" s="5">
        <v>199802</v>
      </c>
      <c r="AB3" s="5">
        <v>199803</v>
      </c>
      <c r="AC3" s="5">
        <v>199804</v>
      </c>
      <c r="AD3" s="5">
        <v>199901</v>
      </c>
      <c r="AE3" s="5">
        <v>199902</v>
      </c>
      <c r="AF3" s="5">
        <v>199903</v>
      </c>
      <c r="AG3" s="5">
        <v>199904</v>
      </c>
      <c r="AH3" s="5">
        <v>200001</v>
      </c>
      <c r="AI3" s="5">
        <v>200002</v>
      </c>
      <c r="AJ3" s="5">
        <v>200003</v>
      </c>
      <c r="AK3" s="5">
        <v>200004</v>
      </c>
      <c r="AL3" s="5">
        <v>200101</v>
      </c>
      <c r="AM3" s="5">
        <v>200102</v>
      </c>
      <c r="AN3" s="5">
        <v>200103</v>
      </c>
      <c r="AO3" s="5">
        <v>200104</v>
      </c>
      <c r="AP3" s="5">
        <v>200201</v>
      </c>
      <c r="AQ3" s="5">
        <v>200202</v>
      </c>
      <c r="AR3" s="5">
        <v>200203</v>
      </c>
      <c r="AS3" s="5">
        <v>200204</v>
      </c>
      <c r="AT3" s="5">
        <v>200301</v>
      </c>
      <c r="AU3" s="5">
        <v>200302</v>
      </c>
      <c r="AV3" s="5">
        <v>200303</v>
      </c>
      <c r="AW3" s="5">
        <v>200304</v>
      </c>
      <c r="AX3" s="5">
        <v>200401</v>
      </c>
      <c r="AY3" s="5">
        <v>200402</v>
      </c>
      <c r="AZ3" s="5">
        <v>200403</v>
      </c>
      <c r="BA3" s="5">
        <v>200404</v>
      </c>
      <c r="BB3" s="5">
        <v>200501</v>
      </c>
      <c r="BC3" s="5">
        <v>200502</v>
      </c>
      <c r="BD3" s="5">
        <v>200503</v>
      </c>
      <c r="BE3" s="5">
        <v>200504</v>
      </c>
      <c r="BF3" s="5">
        <v>200601</v>
      </c>
      <c r="BG3" s="5">
        <v>200602</v>
      </c>
      <c r="BH3" s="5">
        <v>200603</v>
      </c>
      <c r="BI3" s="5">
        <v>200604</v>
      </c>
      <c r="BJ3" s="5">
        <v>200701</v>
      </c>
      <c r="BK3" s="5">
        <v>200702</v>
      </c>
      <c r="BL3" s="5">
        <v>200703</v>
      </c>
      <c r="BM3" s="5">
        <v>200704</v>
      </c>
      <c r="BN3" s="5">
        <v>200801</v>
      </c>
      <c r="BO3" s="5">
        <v>200802</v>
      </c>
      <c r="BP3" s="5">
        <v>200803</v>
      </c>
      <c r="BQ3" s="5">
        <v>200804</v>
      </c>
      <c r="BR3" s="5">
        <v>200901</v>
      </c>
      <c r="BS3" s="5">
        <v>200902</v>
      </c>
      <c r="BT3" s="5">
        <v>200903</v>
      </c>
      <c r="BU3" s="5">
        <v>200904</v>
      </c>
      <c r="BV3" s="5">
        <v>201001</v>
      </c>
      <c r="BW3" s="5">
        <v>201002</v>
      </c>
      <c r="BX3" s="5">
        <v>201003</v>
      </c>
      <c r="BY3" s="5">
        <v>201004</v>
      </c>
      <c r="BZ3" s="5">
        <v>201101</v>
      </c>
      <c r="CA3" s="5">
        <v>201102</v>
      </c>
      <c r="CB3" s="5">
        <v>201103</v>
      </c>
      <c r="CC3" s="5">
        <v>201104</v>
      </c>
      <c r="CD3" s="5">
        <v>201201</v>
      </c>
      <c r="CE3" s="5">
        <v>201202</v>
      </c>
      <c r="CF3" s="5">
        <v>201203</v>
      </c>
      <c r="CG3" s="5">
        <v>201204</v>
      </c>
    </row>
    <row r="4" spans="2:85" ht="87.75" customHeight="1" hidden="1">
      <c r="B4" s="5" t="s">
        <v>205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/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6" t="s">
        <v>40</v>
      </c>
      <c r="AO4" s="6" t="s">
        <v>41</v>
      </c>
      <c r="AP4" s="6" t="s">
        <v>42</v>
      </c>
      <c r="AQ4" s="6" t="s">
        <v>43</v>
      </c>
      <c r="AR4" s="6" t="s">
        <v>44</v>
      </c>
      <c r="AS4" s="6" t="s">
        <v>45</v>
      </c>
      <c r="AT4" s="6" t="s">
        <v>46</v>
      </c>
      <c r="AU4" s="6" t="s">
        <v>47</v>
      </c>
      <c r="AV4" s="6" t="s">
        <v>48</v>
      </c>
      <c r="AW4" s="6" t="s">
        <v>49</v>
      </c>
      <c r="AX4" s="6" t="s">
        <v>50</v>
      </c>
      <c r="AY4" s="6" t="s">
        <v>51</v>
      </c>
      <c r="AZ4" s="6" t="s">
        <v>52</v>
      </c>
      <c r="BA4" s="6" t="s">
        <v>53</v>
      </c>
      <c r="BB4" s="6" t="s">
        <v>54</v>
      </c>
      <c r="BC4" s="6" t="s">
        <v>55</v>
      </c>
      <c r="BD4" s="6" t="s">
        <v>56</v>
      </c>
      <c r="BE4" s="6" t="s">
        <v>57</v>
      </c>
      <c r="BF4" s="6" t="s">
        <v>58</v>
      </c>
      <c r="BG4" s="6" t="s">
        <v>59</v>
      </c>
      <c r="BH4" s="6" t="s">
        <v>60</v>
      </c>
      <c r="BI4" s="6" t="s">
        <v>61</v>
      </c>
      <c r="BJ4" s="6" t="s">
        <v>62</v>
      </c>
      <c r="BK4" s="6" t="s">
        <v>63</v>
      </c>
      <c r="BL4" s="6" t="s">
        <v>64</v>
      </c>
      <c r="BM4" s="6" t="s">
        <v>65</v>
      </c>
      <c r="BN4" s="6" t="s">
        <v>66</v>
      </c>
      <c r="BO4" s="6" t="s">
        <v>67</v>
      </c>
      <c r="BP4" s="6" t="s">
        <v>68</v>
      </c>
      <c r="BQ4" s="6" t="s">
        <v>69</v>
      </c>
      <c r="BR4" s="6" t="s">
        <v>70</v>
      </c>
      <c r="BS4" s="6" t="s">
        <v>71</v>
      </c>
      <c r="BT4" s="6" t="s">
        <v>72</v>
      </c>
      <c r="BU4" s="6" t="s">
        <v>73</v>
      </c>
      <c r="BV4" s="6" t="s">
        <v>74</v>
      </c>
      <c r="BW4" s="6" t="s">
        <v>75</v>
      </c>
      <c r="BX4" s="6" t="s">
        <v>76</v>
      </c>
      <c r="BY4" s="6" t="s">
        <v>77</v>
      </c>
      <c r="BZ4" s="6" t="s">
        <v>78</v>
      </c>
      <c r="CA4" s="6" t="s">
        <v>79</v>
      </c>
      <c r="CB4" s="6" t="s">
        <v>80</v>
      </c>
      <c r="CC4" s="6" t="s">
        <v>81</v>
      </c>
      <c r="CD4" s="6" t="s">
        <v>82</v>
      </c>
      <c r="CE4" s="6" t="s">
        <v>83</v>
      </c>
      <c r="CF4" s="6" t="s">
        <v>84</v>
      </c>
      <c r="CG4" s="6" t="s">
        <v>85</v>
      </c>
    </row>
    <row r="5" spans="3:85" s="7" customFormat="1" ht="19.5" customHeight="1">
      <c r="C5" s="3" t="s">
        <v>86</v>
      </c>
      <c r="D5" s="3" t="s">
        <v>87</v>
      </c>
      <c r="E5" s="3" t="s">
        <v>88</v>
      </c>
      <c r="F5" s="3" t="s">
        <v>89</v>
      </c>
      <c r="G5" s="3" t="s">
        <v>90</v>
      </c>
      <c r="H5" s="3" t="s">
        <v>91</v>
      </c>
      <c r="I5" s="3" t="s">
        <v>92</v>
      </c>
      <c r="J5" s="3" t="s">
        <v>93</v>
      </c>
      <c r="K5" s="3" t="s">
        <v>94</v>
      </c>
      <c r="L5" s="3" t="s">
        <v>95</v>
      </c>
      <c r="M5" s="3" t="s">
        <v>96</v>
      </c>
      <c r="N5" s="3" t="s">
        <v>97</v>
      </c>
      <c r="O5" s="3" t="s">
        <v>98</v>
      </c>
      <c r="P5" s="3" t="s">
        <v>99</v>
      </c>
      <c r="Q5" s="3" t="s">
        <v>100</v>
      </c>
      <c r="R5" s="3" t="s">
        <v>101</v>
      </c>
      <c r="S5" s="3" t="s">
        <v>102</v>
      </c>
      <c r="T5" s="3" t="s">
        <v>103</v>
      </c>
      <c r="U5" s="3" t="s">
        <v>104</v>
      </c>
      <c r="V5" s="3" t="s">
        <v>105</v>
      </c>
      <c r="W5" s="3" t="s">
        <v>106</v>
      </c>
      <c r="X5" s="3" t="s">
        <v>107</v>
      </c>
      <c r="Y5" s="3" t="s">
        <v>108</v>
      </c>
      <c r="Z5" s="3" t="s">
        <v>109</v>
      </c>
      <c r="AA5" s="3" t="s">
        <v>110</v>
      </c>
      <c r="AB5" s="3" t="s">
        <v>111</v>
      </c>
      <c r="AC5" s="3" t="s">
        <v>112</v>
      </c>
      <c r="AD5" s="3" t="s">
        <v>113</v>
      </c>
      <c r="AE5" s="3" t="s">
        <v>114</v>
      </c>
      <c r="AF5" s="18"/>
      <c r="AG5" s="14" t="s">
        <v>356</v>
      </c>
      <c r="AH5" s="14" t="s">
        <v>357</v>
      </c>
      <c r="AI5" s="14" t="s">
        <v>358</v>
      </c>
      <c r="AJ5" s="14" t="s">
        <v>359</v>
      </c>
      <c r="AK5" s="13" t="s">
        <v>308</v>
      </c>
      <c r="AL5" s="13" t="s">
        <v>309</v>
      </c>
      <c r="AM5" s="14" t="s">
        <v>310</v>
      </c>
      <c r="AN5" s="14" t="s">
        <v>311</v>
      </c>
      <c r="AO5" s="13" t="s">
        <v>312</v>
      </c>
      <c r="AP5" s="14" t="s">
        <v>313</v>
      </c>
      <c r="AQ5" s="14" t="s">
        <v>314</v>
      </c>
      <c r="AR5" s="14" t="s">
        <v>315</v>
      </c>
      <c r="AS5" s="14" t="s">
        <v>316</v>
      </c>
      <c r="AT5" s="14" t="s">
        <v>317</v>
      </c>
      <c r="AU5" s="14" t="s">
        <v>318</v>
      </c>
      <c r="AV5" s="14" t="s">
        <v>319</v>
      </c>
      <c r="AW5" s="14" t="s">
        <v>320</v>
      </c>
      <c r="AX5" s="14" t="s">
        <v>321</v>
      </c>
      <c r="AY5" s="14" t="s">
        <v>322</v>
      </c>
      <c r="AZ5" s="14" t="s">
        <v>323</v>
      </c>
      <c r="BA5" s="14" t="s">
        <v>324</v>
      </c>
      <c r="BB5" s="14" t="s">
        <v>325</v>
      </c>
      <c r="BC5" s="14" t="s">
        <v>326</v>
      </c>
      <c r="BD5" s="14" t="s">
        <v>327</v>
      </c>
      <c r="BE5" s="14" t="s">
        <v>328</v>
      </c>
      <c r="BF5" s="14" t="s">
        <v>329</v>
      </c>
      <c r="BG5" s="14" t="s">
        <v>330</v>
      </c>
      <c r="BH5" s="14" t="s">
        <v>331</v>
      </c>
      <c r="BI5" s="14" t="s">
        <v>332</v>
      </c>
      <c r="BJ5" s="14" t="s">
        <v>333</v>
      </c>
      <c r="BK5" s="14" t="s">
        <v>334</v>
      </c>
      <c r="BL5" s="14" t="s">
        <v>335</v>
      </c>
      <c r="BM5" s="14" t="s">
        <v>336</v>
      </c>
      <c r="BN5" s="14" t="s">
        <v>337</v>
      </c>
      <c r="BO5" s="14" t="s">
        <v>338</v>
      </c>
      <c r="BP5" s="14" t="s">
        <v>339</v>
      </c>
      <c r="BQ5" s="14" t="s">
        <v>340</v>
      </c>
      <c r="BR5" s="14" t="s">
        <v>341</v>
      </c>
      <c r="BS5" s="14" t="s">
        <v>342</v>
      </c>
      <c r="BT5" s="14" t="s">
        <v>343</v>
      </c>
      <c r="BU5" s="14" t="s">
        <v>344</v>
      </c>
      <c r="BV5" s="14" t="s">
        <v>345</v>
      </c>
      <c r="BW5" s="14" t="s">
        <v>346</v>
      </c>
      <c r="BX5" s="14" t="s">
        <v>347</v>
      </c>
      <c r="BY5" s="14" t="s">
        <v>348</v>
      </c>
      <c r="BZ5" s="14" t="s">
        <v>349</v>
      </c>
      <c r="CA5" s="14" t="s">
        <v>350</v>
      </c>
      <c r="CB5" s="14" t="s">
        <v>351</v>
      </c>
      <c r="CC5" s="14" t="s">
        <v>352</v>
      </c>
      <c r="CD5" s="14" t="s">
        <v>353</v>
      </c>
      <c r="CE5" s="14" t="s">
        <v>354</v>
      </c>
      <c r="CF5" s="14" t="s">
        <v>355</v>
      </c>
      <c r="CG5" s="3">
        <v>52</v>
      </c>
    </row>
    <row r="6" spans="2:85" s="7" customFormat="1" ht="19.5" customHeight="1">
      <c r="B6" s="7" t="s">
        <v>206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s">
        <v>207</v>
      </c>
      <c r="Z6" s="3" t="s">
        <v>207</v>
      </c>
      <c r="AA6" s="3" t="s">
        <v>207</v>
      </c>
      <c r="AB6" s="3" t="s">
        <v>207</v>
      </c>
      <c r="AC6" s="3" t="s">
        <v>207</v>
      </c>
      <c r="AD6" s="3" t="s">
        <v>208</v>
      </c>
      <c r="AE6" s="3" t="s">
        <v>207</v>
      </c>
      <c r="AF6" s="3"/>
      <c r="AG6" s="3" t="s">
        <v>208</v>
      </c>
      <c r="AH6" s="3" t="s">
        <v>208</v>
      </c>
      <c r="AI6" s="3" t="s">
        <v>208</v>
      </c>
      <c r="AJ6" s="3" t="s">
        <v>208</v>
      </c>
      <c r="AK6" s="3" t="s">
        <v>208</v>
      </c>
      <c r="AL6" s="3" t="s">
        <v>208</v>
      </c>
      <c r="AM6" s="3" t="s">
        <v>208</v>
      </c>
      <c r="AN6" s="3" t="s">
        <v>208</v>
      </c>
      <c r="AO6" s="3" t="s">
        <v>208</v>
      </c>
      <c r="AP6" s="3" t="s">
        <v>208</v>
      </c>
      <c r="AQ6" s="3" t="s">
        <v>208</v>
      </c>
      <c r="AR6" s="3" t="s">
        <v>207</v>
      </c>
      <c r="AS6" s="3" t="s">
        <v>208</v>
      </c>
      <c r="AT6" s="3" t="s">
        <v>208</v>
      </c>
      <c r="AU6" s="3" t="s">
        <v>208</v>
      </c>
      <c r="AV6" s="3" t="s">
        <v>208</v>
      </c>
      <c r="AW6" s="3" t="s">
        <v>208</v>
      </c>
      <c r="AX6" s="3" t="s">
        <v>208</v>
      </c>
      <c r="AY6" s="3" t="s">
        <v>208</v>
      </c>
      <c r="AZ6" s="3" t="s">
        <v>208</v>
      </c>
      <c r="BA6" s="3" t="s">
        <v>208</v>
      </c>
      <c r="BB6" s="3" t="s">
        <v>208</v>
      </c>
      <c r="BC6" s="3" t="s">
        <v>207</v>
      </c>
      <c r="BD6" s="3" t="s">
        <v>208</v>
      </c>
      <c r="BE6" s="3" t="s">
        <v>208</v>
      </c>
      <c r="BF6" s="3" t="s">
        <v>208</v>
      </c>
      <c r="BG6" s="3" t="s">
        <v>207</v>
      </c>
      <c r="BH6" s="3" t="s">
        <v>208</v>
      </c>
      <c r="BI6" s="3" t="s">
        <v>208</v>
      </c>
      <c r="BJ6" s="3" t="s">
        <v>208</v>
      </c>
      <c r="BK6" s="3" t="s">
        <v>208</v>
      </c>
      <c r="BL6" s="3" t="s">
        <v>208</v>
      </c>
      <c r="BM6" s="3" t="s">
        <v>208</v>
      </c>
      <c r="BN6" s="3" t="s">
        <v>208</v>
      </c>
      <c r="BO6" s="3" t="s">
        <v>208</v>
      </c>
      <c r="BP6" s="3" t="s">
        <v>208</v>
      </c>
      <c r="BQ6" s="3" t="s">
        <v>208</v>
      </c>
      <c r="BR6" s="3" t="s">
        <v>208</v>
      </c>
      <c r="BS6" s="3" t="s">
        <v>208</v>
      </c>
      <c r="BT6" s="3" t="s">
        <v>208</v>
      </c>
      <c r="BU6" s="3" t="s">
        <v>208</v>
      </c>
      <c r="BV6" s="3" t="s">
        <v>208</v>
      </c>
      <c r="BW6" s="3" t="s">
        <v>208</v>
      </c>
      <c r="BX6" s="3" t="s">
        <v>208</v>
      </c>
      <c r="BY6" s="3" t="s">
        <v>208</v>
      </c>
      <c r="BZ6" s="30" t="s">
        <v>208</v>
      </c>
      <c r="CA6" s="3" t="s">
        <v>208</v>
      </c>
      <c r="CB6" s="3" t="s">
        <v>208</v>
      </c>
      <c r="CC6" s="3" t="s">
        <v>208</v>
      </c>
      <c r="CD6" s="3" t="s">
        <v>208</v>
      </c>
      <c r="CE6" s="3" t="s">
        <v>208</v>
      </c>
      <c r="CF6" s="3" t="s">
        <v>208</v>
      </c>
      <c r="CG6" s="3">
        <f>COUNTIF(AG6:CF6,"y")</f>
        <v>49</v>
      </c>
    </row>
    <row r="7" spans="2:85" s="7" customFormat="1" ht="19.5" customHeight="1">
      <c r="B7" s="7" t="s">
        <v>209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 t="s">
        <v>208</v>
      </c>
      <c r="Z7" s="3" t="s">
        <v>207</v>
      </c>
      <c r="AA7" s="3" t="s">
        <v>208</v>
      </c>
      <c r="AB7" s="3" t="s">
        <v>208</v>
      </c>
      <c r="AC7" s="3" t="s">
        <v>208</v>
      </c>
      <c r="AD7" s="3" t="s">
        <v>208</v>
      </c>
      <c r="AE7" s="3" t="s">
        <v>208</v>
      </c>
      <c r="AF7" s="3"/>
      <c r="AG7" s="3" t="s">
        <v>207</v>
      </c>
      <c r="AH7" s="3" t="s">
        <v>207</v>
      </c>
      <c r="AI7" s="3" t="s">
        <v>207</v>
      </c>
      <c r="AJ7" s="3" t="s">
        <v>207</v>
      </c>
      <c r="AK7" s="3" t="s">
        <v>207</v>
      </c>
      <c r="AL7" s="3" t="s">
        <v>207</v>
      </c>
      <c r="AM7" s="3" t="s">
        <v>207</v>
      </c>
      <c r="AN7" s="3" t="s">
        <v>208</v>
      </c>
      <c r="AO7" s="3" t="s">
        <v>207</v>
      </c>
      <c r="AP7" s="3" t="s">
        <v>207</v>
      </c>
      <c r="AQ7" s="3" t="s">
        <v>208</v>
      </c>
      <c r="AR7" s="3" t="s">
        <v>208</v>
      </c>
      <c r="AS7" s="3" t="s">
        <v>207</v>
      </c>
      <c r="AT7" s="3" t="s">
        <v>207</v>
      </c>
      <c r="AU7" s="3" t="s">
        <v>208</v>
      </c>
      <c r="AV7" s="3" t="s">
        <v>208</v>
      </c>
      <c r="AW7" s="3" t="s">
        <v>207</v>
      </c>
      <c r="AX7" s="3" t="s">
        <v>207</v>
      </c>
      <c r="AY7" s="3" t="s">
        <v>208</v>
      </c>
      <c r="AZ7" s="3" t="s">
        <v>208</v>
      </c>
      <c r="BA7" s="3" t="s">
        <v>208</v>
      </c>
      <c r="BB7" s="3" t="s">
        <v>208</v>
      </c>
      <c r="BC7" s="3" t="s">
        <v>208</v>
      </c>
      <c r="BD7" s="3" t="s">
        <v>207</v>
      </c>
      <c r="BE7" s="3" t="s">
        <v>208</v>
      </c>
      <c r="BF7" s="3" t="s">
        <v>208</v>
      </c>
      <c r="BG7" s="3" t="s">
        <v>208</v>
      </c>
      <c r="BH7" s="3" t="s">
        <v>208</v>
      </c>
      <c r="BI7" s="3" t="s">
        <v>208</v>
      </c>
      <c r="BJ7" s="3" t="s">
        <v>208</v>
      </c>
      <c r="BK7" s="3" t="s">
        <v>208</v>
      </c>
      <c r="BL7" s="3" t="s">
        <v>208</v>
      </c>
      <c r="BM7" s="3" t="s">
        <v>208</v>
      </c>
      <c r="BN7" s="3" t="s">
        <v>208</v>
      </c>
      <c r="BO7" s="3" t="s">
        <v>208</v>
      </c>
      <c r="BP7" s="3" t="s">
        <v>208</v>
      </c>
      <c r="BQ7" s="3" t="s">
        <v>208</v>
      </c>
      <c r="BR7" s="3" t="s">
        <v>208</v>
      </c>
      <c r="BS7" s="3" t="s">
        <v>208</v>
      </c>
      <c r="BT7" s="3" t="s">
        <v>208</v>
      </c>
      <c r="BU7" s="3" t="s">
        <v>208</v>
      </c>
      <c r="BV7" s="3" t="s">
        <v>208</v>
      </c>
      <c r="BW7" s="3" t="s">
        <v>208</v>
      </c>
      <c r="BX7" s="3" t="s">
        <v>208</v>
      </c>
      <c r="BY7" s="3" t="s">
        <v>208</v>
      </c>
      <c r="BZ7" s="7" t="s">
        <v>208</v>
      </c>
      <c r="CA7" s="3" t="s">
        <v>208</v>
      </c>
      <c r="CB7" s="3" t="s">
        <v>208</v>
      </c>
      <c r="CC7" s="3" t="s">
        <v>208</v>
      </c>
      <c r="CD7" s="3" t="s">
        <v>208</v>
      </c>
      <c r="CE7" s="3" t="s">
        <v>208</v>
      </c>
      <c r="CF7" s="3" t="s">
        <v>208</v>
      </c>
      <c r="CG7" s="3">
        <f>COUNTIF(AG7:CF7,"y")</f>
        <v>38</v>
      </c>
    </row>
    <row r="8" spans="2:85" s="7" customFormat="1" ht="19.5" customHeight="1">
      <c r="B8" s="7" t="s">
        <v>210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207</v>
      </c>
      <c r="Z8" s="3" t="s">
        <v>207</v>
      </c>
      <c r="AA8" s="3" t="s">
        <v>208</v>
      </c>
      <c r="AB8" s="3" t="s">
        <v>207</v>
      </c>
      <c r="AC8" s="3" t="s">
        <v>207</v>
      </c>
      <c r="AD8" s="3" t="s">
        <v>207</v>
      </c>
      <c r="AE8" s="3" t="s">
        <v>208</v>
      </c>
      <c r="AF8" s="3"/>
      <c r="AG8" s="3" t="s">
        <v>390</v>
      </c>
      <c r="AH8" s="3" t="s">
        <v>390</v>
      </c>
      <c r="AI8" s="3" t="s">
        <v>390</v>
      </c>
      <c r="AJ8" s="3" t="s">
        <v>390</v>
      </c>
      <c r="AK8" s="3" t="s">
        <v>390</v>
      </c>
      <c r="AL8" s="3" t="s">
        <v>390</v>
      </c>
      <c r="AM8" s="3" t="s">
        <v>390</v>
      </c>
      <c r="AN8" s="3" t="s">
        <v>390</v>
      </c>
      <c r="AO8" s="3" t="s">
        <v>390</v>
      </c>
      <c r="AP8" s="3" t="s">
        <v>390</v>
      </c>
      <c r="AQ8" s="3" t="s">
        <v>390</v>
      </c>
      <c r="AR8" s="3" t="s">
        <v>390</v>
      </c>
      <c r="AS8" s="3" t="s">
        <v>390</v>
      </c>
      <c r="AT8" s="3" t="s">
        <v>390</v>
      </c>
      <c r="AU8" s="3" t="s">
        <v>390</v>
      </c>
      <c r="AV8" s="3" t="s">
        <v>390</v>
      </c>
      <c r="AW8" s="3" t="s">
        <v>390</v>
      </c>
      <c r="AX8" s="3" t="s">
        <v>390</v>
      </c>
      <c r="AY8" s="3" t="s">
        <v>390</v>
      </c>
      <c r="AZ8" s="3" t="s">
        <v>390</v>
      </c>
      <c r="BA8" s="3" t="s">
        <v>390</v>
      </c>
      <c r="BB8" s="3" t="s">
        <v>390</v>
      </c>
      <c r="BC8" s="3" t="s">
        <v>390</v>
      </c>
      <c r="BD8" s="3" t="s">
        <v>390</v>
      </c>
      <c r="BE8" s="3" t="s">
        <v>390</v>
      </c>
      <c r="BF8" s="3" t="s">
        <v>390</v>
      </c>
      <c r="BG8" s="3" t="s">
        <v>390</v>
      </c>
      <c r="BH8" s="3" t="s">
        <v>207</v>
      </c>
      <c r="BI8" s="3" t="s">
        <v>207</v>
      </c>
      <c r="BJ8" s="3" t="s">
        <v>208</v>
      </c>
      <c r="BK8" s="3" t="s">
        <v>208</v>
      </c>
      <c r="BL8" s="3" t="s">
        <v>208</v>
      </c>
      <c r="BM8" s="3" t="s">
        <v>208</v>
      </c>
      <c r="BN8" s="3" t="s">
        <v>208</v>
      </c>
      <c r="BO8" s="3" t="s">
        <v>208</v>
      </c>
      <c r="BP8" s="3" t="s">
        <v>208</v>
      </c>
      <c r="BQ8" s="3" t="s">
        <v>208</v>
      </c>
      <c r="BR8" s="3" t="s">
        <v>208</v>
      </c>
      <c r="BS8" s="3" t="s">
        <v>208</v>
      </c>
      <c r="BT8" s="3" t="s">
        <v>207</v>
      </c>
      <c r="BU8" s="3" t="s">
        <v>208</v>
      </c>
      <c r="BV8" s="3" t="s">
        <v>208</v>
      </c>
      <c r="BW8" s="3" t="s">
        <v>208</v>
      </c>
      <c r="BX8" s="3" t="s">
        <v>208</v>
      </c>
      <c r="BY8" s="3" t="s">
        <v>208</v>
      </c>
      <c r="BZ8" s="3" t="s">
        <v>208</v>
      </c>
      <c r="CA8" s="3" t="s">
        <v>208</v>
      </c>
      <c r="CB8" s="3" t="s">
        <v>207</v>
      </c>
      <c r="CC8" s="3" t="s">
        <v>207</v>
      </c>
      <c r="CD8" s="3" t="s">
        <v>207</v>
      </c>
      <c r="CE8" s="3" t="s">
        <v>207</v>
      </c>
      <c r="CF8" s="3" t="s">
        <v>207</v>
      </c>
      <c r="CG8" s="3">
        <f>COUNTIF(AG8:CF8,"y")</f>
        <v>17</v>
      </c>
    </row>
    <row r="9" spans="1:84" s="19" customFormat="1" ht="15" customHeight="1">
      <c r="A9" s="20">
        <v>1</v>
      </c>
      <c r="B9" s="19" t="s">
        <v>360</v>
      </c>
      <c r="C9" s="19">
        <v>33798</v>
      </c>
      <c r="D9" s="19">
        <v>33894</v>
      </c>
      <c r="E9" s="19">
        <v>33992</v>
      </c>
      <c r="F9" s="19">
        <v>34076</v>
      </c>
      <c r="G9" s="19">
        <v>34167</v>
      </c>
      <c r="H9" s="19">
        <v>34258</v>
      </c>
      <c r="I9" s="19">
        <v>34349</v>
      </c>
      <c r="J9" s="19">
        <v>34447</v>
      </c>
      <c r="K9" s="19">
        <v>34531</v>
      </c>
      <c r="L9" s="19">
        <v>34630</v>
      </c>
      <c r="M9" s="19">
        <v>34713</v>
      </c>
      <c r="N9" s="19">
        <v>34818</v>
      </c>
      <c r="O9" s="19">
        <v>34895</v>
      </c>
      <c r="P9" s="19">
        <v>34986</v>
      </c>
      <c r="Q9" s="19">
        <v>35077</v>
      </c>
      <c r="R9" s="19">
        <v>35181</v>
      </c>
      <c r="S9" s="19">
        <v>35266</v>
      </c>
      <c r="T9" s="19">
        <v>35350</v>
      </c>
      <c r="U9" s="19">
        <v>35455</v>
      </c>
      <c r="V9" s="19">
        <v>35539</v>
      </c>
      <c r="W9" s="19">
        <v>35630</v>
      </c>
      <c r="X9" s="19">
        <v>35721</v>
      </c>
      <c r="AA9" s="19">
        <v>35987</v>
      </c>
      <c r="AB9" s="19">
        <v>36085</v>
      </c>
      <c r="AC9" s="19">
        <v>36176</v>
      </c>
      <c r="AD9" s="19">
        <v>36267</v>
      </c>
      <c r="AE9" s="19">
        <v>36365</v>
      </c>
      <c r="AG9" s="19">
        <v>36547</v>
      </c>
      <c r="AH9" s="19">
        <v>36652</v>
      </c>
      <c r="AI9" s="19">
        <v>36729</v>
      </c>
      <c r="AJ9" s="19">
        <v>36820</v>
      </c>
      <c r="AK9" s="19">
        <v>36911</v>
      </c>
      <c r="AL9" s="19">
        <v>37009</v>
      </c>
      <c r="AM9" s="19">
        <v>37093</v>
      </c>
      <c r="AN9" s="19">
        <v>37191</v>
      </c>
      <c r="AO9" s="19">
        <v>37275</v>
      </c>
      <c r="AP9" s="19">
        <v>37373</v>
      </c>
      <c r="AQ9" s="19">
        <v>37456</v>
      </c>
      <c r="AR9" s="19">
        <v>37555</v>
      </c>
      <c r="AS9" s="19">
        <v>37645</v>
      </c>
      <c r="AT9" s="19">
        <v>37737</v>
      </c>
      <c r="AU9" s="19">
        <v>37827</v>
      </c>
      <c r="AV9" s="19">
        <v>37912</v>
      </c>
      <c r="AW9" s="19">
        <v>38010</v>
      </c>
      <c r="AX9" s="19">
        <v>38094</v>
      </c>
      <c r="AY9" s="19">
        <v>38191</v>
      </c>
      <c r="AZ9" s="19">
        <v>38290</v>
      </c>
      <c r="BA9" s="19">
        <v>38381</v>
      </c>
      <c r="BB9" s="19">
        <v>38465</v>
      </c>
      <c r="BC9" s="19">
        <v>38555</v>
      </c>
      <c r="BD9" s="19">
        <v>40466</v>
      </c>
      <c r="BE9" s="19">
        <v>38759</v>
      </c>
      <c r="BF9" s="19">
        <v>38850</v>
      </c>
      <c r="BG9" s="19">
        <v>38940</v>
      </c>
      <c r="BH9" s="19">
        <v>39039</v>
      </c>
      <c r="BI9" s="19">
        <v>39123</v>
      </c>
      <c r="BJ9" s="19">
        <v>39214</v>
      </c>
      <c r="BK9" s="19">
        <v>39304</v>
      </c>
      <c r="BL9" s="19">
        <v>39403</v>
      </c>
      <c r="BM9" s="19">
        <v>39487</v>
      </c>
      <c r="BN9" s="19">
        <v>39599</v>
      </c>
      <c r="BO9" s="19">
        <v>39676</v>
      </c>
      <c r="BP9" s="19">
        <v>39760</v>
      </c>
      <c r="BQ9" s="19">
        <v>39864</v>
      </c>
      <c r="BR9" s="19">
        <v>39941</v>
      </c>
      <c r="BS9" s="19">
        <v>40039</v>
      </c>
      <c r="BT9" s="19">
        <v>40131</v>
      </c>
      <c r="BU9" s="19">
        <v>40229</v>
      </c>
      <c r="BV9" s="19">
        <v>40320</v>
      </c>
      <c r="BW9" s="19">
        <v>40403</v>
      </c>
      <c r="BX9" s="19">
        <v>40501</v>
      </c>
      <c r="BY9" s="19">
        <v>40585</v>
      </c>
      <c r="BZ9" s="19">
        <v>40685</v>
      </c>
      <c r="CA9" s="19">
        <v>40774</v>
      </c>
      <c r="CB9" s="19">
        <v>40859</v>
      </c>
      <c r="CC9" s="19">
        <v>40950</v>
      </c>
      <c r="CD9" s="19">
        <v>41055</v>
      </c>
      <c r="CE9" s="19">
        <v>41138</v>
      </c>
      <c r="CF9" s="19">
        <v>40857</v>
      </c>
    </row>
    <row r="10" spans="1:84" ht="15" customHeight="1">
      <c r="A10" s="5">
        <v>2</v>
      </c>
      <c r="B10" s="5" t="s">
        <v>361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6</v>
      </c>
      <c r="T10" s="5">
        <v>2</v>
      </c>
      <c r="U10" s="5">
        <v>2</v>
      </c>
      <c r="V10" s="5">
        <v>2</v>
      </c>
      <c r="W10" s="5">
        <v>2</v>
      </c>
      <c r="X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 t="s">
        <v>211</v>
      </c>
      <c r="AN10" s="5">
        <v>2</v>
      </c>
      <c r="AO10" s="5">
        <v>2</v>
      </c>
      <c r="AP10" s="5">
        <v>2</v>
      </c>
      <c r="AQ10" s="5">
        <v>3</v>
      </c>
      <c r="AR10" s="5">
        <v>2</v>
      </c>
      <c r="AS10" s="5">
        <v>2</v>
      </c>
      <c r="AT10" s="5">
        <v>2</v>
      </c>
      <c r="AU10" s="5">
        <v>3</v>
      </c>
      <c r="AV10" s="5">
        <v>2</v>
      </c>
      <c r="AW10" s="5">
        <v>2</v>
      </c>
      <c r="AX10" s="5">
        <v>2</v>
      </c>
      <c r="AY10" s="5">
        <v>3</v>
      </c>
      <c r="AZ10" s="5">
        <v>2</v>
      </c>
      <c r="BA10" s="5">
        <v>2</v>
      </c>
      <c r="BB10" s="5">
        <v>2</v>
      </c>
      <c r="BC10" s="5">
        <v>3</v>
      </c>
      <c r="BD10" s="5">
        <v>2</v>
      </c>
      <c r="BE10" s="5">
        <v>2</v>
      </c>
      <c r="BF10" s="5">
        <v>2</v>
      </c>
      <c r="BG10" s="5">
        <v>3</v>
      </c>
      <c r="BH10" s="5">
        <v>2</v>
      </c>
      <c r="BI10" s="5">
        <v>2</v>
      </c>
      <c r="BJ10" s="5">
        <v>2</v>
      </c>
      <c r="BK10" s="5">
        <v>3</v>
      </c>
      <c r="BL10" s="5">
        <v>2</v>
      </c>
      <c r="BM10" s="5">
        <v>2</v>
      </c>
      <c r="BN10" s="5">
        <v>2</v>
      </c>
      <c r="BO10" s="5">
        <v>2</v>
      </c>
      <c r="BP10" s="5">
        <v>2</v>
      </c>
      <c r="BQ10" s="5">
        <v>2</v>
      </c>
      <c r="BR10" s="5">
        <v>2</v>
      </c>
      <c r="BS10" s="5">
        <v>3</v>
      </c>
      <c r="BT10" s="5">
        <v>2</v>
      </c>
      <c r="BU10" s="5">
        <v>2</v>
      </c>
      <c r="BV10" s="5">
        <v>2</v>
      </c>
      <c r="BW10" s="5">
        <v>3</v>
      </c>
      <c r="BX10" s="5">
        <v>2</v>
      </c>
      <c r="BY10" s="5">
        <v>2</v>
      </c>
      <c r="BZ10" s="5">
        <v>2</v>
      </c>
      <c r="CA10" s="5">
        <v>3</v>
      </c>
      <c r="CB10" s="5">
        <v>2</v>
      </c>
      <c r="CC10" s="5">
        <v>2</v>
      </c>
      <c r="CD10" s="5">
        <v>2</v>
      </c>
      <c r="CE10" s="5">
        <v>3</v>
      </c>
      <c r="CF10" s="5">
        <v>2</v>
      </c>
    </row>
    <row r="11" spans="1:84" ht="15" customHeight="1">
      <c r="A11" s="5">
        <v>3</v>
      </c>
      <c r="B11" s="8" t="s">
        <v>362</v>
      </c>
      <c r="F11" s="5">
        <v>7</v>
      </c>
      <c r="G11" s="5">
        <v>10</v>
      </c>
      <c r="H11" s="5">
        <v>10</v>
      </c>
      <c r="I11" s="5">
        <v>13</v>
      </c>
      <c r="J11" s="5">
        <v>15</v>
      </c>
      <c r="K11" s="5">
        <v>15</v>
      </c>
      <c r="L11" s="5">
        <v>13</v>
      </c>
      <c r="M11" s="5">
        <v>17</v>
      </c>
      <c r="N11" s="5">
        <v>17</v>
      </c>
      <c r="O11" s="5">
        <v>19</v>
      </c>
      <c r="P11" s="5">
        <v>19</v>
      </c>
      <c r="T11" s="5">
        <v>21</v>
      </c>
      <c r="V11" s="5">
        <v>24</v>
      </c>
      <c r="X11" s="5">
        <v>40</v>
      </c>
      <c r="Y11" s="5">
        <v>39</v>
      </c>
      <c r="AD11" s="5">
        <v>37</v>
      </c>
      <c r="AG11" s="5">
        <v>31</v>
      </c>
      <c r="AH11" s="5" t="s">
        <v>397</v>
      </c>
      <c r="AI11" s="5">
        <v>29</v>
      </c>
      <c r="AJ11" s="5" t="s">
        <v>397</v>
      </c>
      <c r="AK11" s="5">
        <v>28</v>
      </c>
      <c r="AL11" s="5" t="s">
        <v>397</v>
      </c>
      <c r="AM11" s="5" t="s">
        <v>420</v>
      </c>
      <c r="AN11" s="5" t="s">
        <v>397</v>
      </c>
      <c r="AO11" s="5" t="s">
        <v>397</v>
      </c>
      <c r="AP11" s="5" t="s">
        <v>439</v>
      </c>
      <c r="AQ11" s="5" t="s">
        <v>441</v>
      </c>
      <c r="AR11" s="5" t="s">
        <v>397</v>
      </c>
      <c r="AS11" s="5">
        <v>33</v>
      </c>
      <c r="AT11" s="5" t="s">
        <v>397</v>
      </c>
      <c r="AU11" s="5">
        <v>24</v>
      </c>
      <c r="AV11" s="5">
        <v>28</v>
      </c>
      <c r="AW11" s="5" t="s">
        <v>397</v>
      </c>
      <c r="AX11" s="5">
        <v>31</v>
      </c>
      <c r="BA11" s="5">
        <v>24</v>
      </c>
      <c r="BB11" s="5">
        <v>25</v>
      </c>
      <c r="BC11" s="5" t="s">
        <v>480</v>
      </c>
      <c r="BE11" s="5" t="s">
        <v>397</v>
      </c>
      <c r="BF11" s="5">
        <v>21</v>
      </c>
      <c r="BG11" s="5" t="s">
        <v>480</v>
      </c>
      <c r="BH11" s="5">
        <v>27</v>
      </c>
      <c r="BI11" s="5">
        <v>26</v>
      </c>
      <c r="BJ11" s="5">
        <v>26</v>
      </c>
      <c r="BK11" s="5">
        <v>13</v>
      </c>
      <c r="BL11" s="5">
        <v>23</v>
      </c>
      <c r="BM11" s="5">
        <v>23</v>
      </c>
      <c r="BN11" s="5">
        <v>21</v>
      </c>
      <c r="BO11" s="5">
        <v>20</v>
      </c>
      <c r="BP11" s="5">
        <v>24</v>
      </c>
      <c r="BQ11" s="5">
        <v>17</v>
      </c>
      <c r="BR11" s="5">
        <v>21</v>
      </c>
      <c r="BS11" s="5">
        <v>21</v>
      </c>
      <c r="BT11" s="5">
        <v>22</v>
      </c>
      <c r="BU11" s="5">
        <v>27</v>
      </c>
      <c r="BV11" s="5">
        <v>21</v>
      </c>
      <c r="BW11" s="5">
        <v>25</v>
      </c>
      <c r="BX11" s="5">
        <v>23</v>
      </c>
      <c r="BY11" s="5">
        <v>29</v>
      </c>
      <c r="BZ11" s="5">
        <v>30</v>
      </c>
      <c r="CA11" s="5">
        <v>30</v>
      </c>
      <c r="CB11" s="5">
        <v>27</v>
      </c>
      <c r="CC11" s="5">
        <v>27</v>
      </c>
      <c r="CD11" s="5">
        <v>29</v>
      </c>
      <c r="CE11" s="5">
        <v>28</v>
      </c>
      <c r="CF11" s="5">
        <v>28</v>
      </c>
    </row>
    <row r="12" spans="2:37" ht="15" customHeight="1">
      <c r="B12" s="8" t="s">
        <v>391</v>
      </c>
      <c r="AG12" s="5">
        <v>12</v>
      </c>
      <c r="AK12" s="5">
        <v>7</v>
      </c>
    </row>
    <row r="13" spans="1:84" ht="15" customHeight="1">
      <c r="A13" s="5">
        <v>4</v>
      </c>
      <c r="B13" s="8" t="s">
        <v>363</v>
      </c>
      <c r="F13" s="5">
        <v>11</v>
      </c>
      <c r="Q13" s="5">
        <v>1</v>
      </c>
      <c r="AM13" s="5" t="s">
        <v>421</v>
      </c>
      <c r="AU13" s="5">
        <v>1</v>
      </c>
      <c r="BM13" s="5" t="s">
        <v>211</v>
      </c>
      <c r="BR13" s="5">
        <v>1</v>
      </c>
      <c r="BV13" s="5">
        <v>2</v>
      </c>
      <c r="BW13" s="5">
        <v>3</v>
      </c>
      <c r="BX13" s="5">
        <v>2</v>
      </c>
      <c r="BY13" s="5">
        <v>2</v>
      </c>
      <c r="BZ13" s="5">
        <v>4</v>
      </c>
      <c r="CA13" s="5">
        <v>4</v>
      </c>
      <c r="CB13" s="5">
        <v>3</v>
      </c>
      <c r="CC13" s="5">
        <v>4</v>
      </c>
      <c r="CD13" s="5">
        <v>6</v>
      </c>
      <c r="CE13" s="5">
        <v>5</v>
      </c>
      <c r="CF13" s="5">
        <v>4</v>
      </c>
    </row>
    <row r="14" spans="1:84" ht="15" customHeight="1">
      <c r="A14" s="5">
        <v>5</v>
      </c>
      <c r="B14" s="8" t="s">
        <v>364</v>
      </c>
      <c r="F14" s="5">
        <v>3</v>
      </c>
      <c r="H14" s="5">
        <v>6</v>
      </c>
      <c r="Q14" s="5">
        <v>10</v>
      </c>
      <c r="AG14" s="5">
        <v>2</v>
      </c>
      <c r="AI14" s="5">
        <v>2</v>
      </c>
      <c r="AP14" s="5">
        <v>1</v>
      </c>
      <c r="AQ14" s="5">
        <v>3</v>
      </c>
      <c r="AU14" s="5">
        <v>1</v>
      </c>
      <c r="BF14" s="5">
        <v>2</v>
      </c>
      <c r="BK14" s="5">
        <v>6</v>
      </c>
      <c r="BL14" s="5">
        <v>3</v>
      </c>
      <c r="BM14" s="5">
        <v>9</v>
      </c>
      <c r="BN14" s="5">
        <v>6</v>
      </c>
      <c r="BO14" s="5">
        <v>4</v>
      </c>
      <c r="BP14" s="5">
        <v>5</v>
      </c>
      <c r="BQ14" s="5">
        <v>3</v>
      </c>
      <c r="BR14" s="5">
        <v>6</v>
      </c>
      <c r="BS14" s="5">
        <v>7</v>
      </c>
      <c r="BT14" s="5">
        <v>4</v>
      </c>
      <c r="BU14" s="5">
        <v>6</v>
      </c>
      <c r="BV14" s="5">
        <v>7</v>
      </c>
      <c r="BW14" s="5">
        <v>5</v>
      </c>
      <c r="BX14" s="5">
        <v>8</v>
      </c>
      <c r="BY14" s="5">
        <v>8</v>
      </c>
      <c r="BZ14" s="5">
        <v>9</v>
      </c>
      <c r="CA14" s="5">
        <v>5</v>
      </c>
      <c r="CB14" s="5">
        <v>4</v>
      </c>
      <c r="CC14" s="5">
        <v>3</v>
      </c>
      <c r="CD14" s="5">
        <v>5</v>
      </c>
      <c r="CE14" s="5">
        <v>6</v>
      </c>
      <c r="CF14" s="5">
        <v>4</v>
      </c>
    </row>
    <row r="15" spans="1:84" ht="15" customHeight="1">
      <c r="A15" s="5">
        <v>6</v>
      </c>
      <c r="B15" s="8" t="s">
        <v>365</v>
      </c>
      <c r="C15" s="5">
        <v>15</v>
      </c>
      <c r="D15" s="5">
        <v>12</v>
      </c>
      <c r="E15" s="5">
        <v>16</v>
      </c>
      <c r="F15" s="5">
        <v>21</v>
      </c>
      <c r="G15" s="5">
        <v>18</v>
      </c>
      <c r="H15" s="5">
        <v>16</v>
      </c>
      <c r="I15" s="5">
        <v>26</v>
      </c>
      <c r="J15" s="5">
        <v>30</v>
      </c>
      <c r="K15" s="5">
        <v>28</v>
      </c>
      <c r="L15" s="5">
        <v>23</v>
      </c>
      <c r="M15" s="5">
        <v>35</v>
      </c>
      <c r="N15" s="5">
        <v>33</v>
      </c>
      <c r="O15" s="5">
        <v>35</v>
      </c>
      <c r="P15" s="5">
        <v>31</v>
      </c>
      <c r="Q15" s="5">
        <v>36</v>
      </c>
      <c r="R15" s="5">
        <v>37</v>
      </c>
      <c r="S15" s="5">
        <v>26</v>
      </c>
      <c r="T15" s="5">
        <v>24</v>
      </c>
      <c r="V15" s="5">
        <v>47</v>
      </c>
      <c r="X15" s="5">
        <v>42</v>
      </c>
      <c r="AG15" s="5">
        <v>33</v>
      </c>
      <c r="AI15" s="5">
        <v>31</v>
      </c>
      <c r="AK15" s="5">
        <v>28</v>
      </c>
      <c r="AM15" s="5" t="s">
        <v>422</v>
      </c>
      <c r="AP15" s="5" t="s">
        <v>438</v>
      </c>
      <c r="AQ15" s="5" t="s">
        <v>440</v>
      </c>
      <c r="AS15" s="5">
        <v>33</v>
      </c>
      <c r="AU15" s="5">
        <v>26</v>
      </c>
      <c r="AV15" s="5">
        <v>28</v>
      </c>
      <c r="AX15" s="5">
        <v>41</v>
      </c>
      <c r="AY15" s="5">
        <v>28</v>
      </c>
      <c r="AZ15" s="5">
        <v>18</v>
      </c>
      <c r="BA15" s="5">
        <v>24</v>
      </c>
      <c r="BB15" s="5">
        <v>25</v>
      </c>
      <c r="BD15" s="5">
        <v>26</v>
      </c>
      <c r="BF15" s="5">
        <v>28</v>
      </c>
      <c r="BK15" s="5">
        <v>19</v>
      </c>
      <c r="BL15" s="5">
        <v>26</v>
      </c>
      <c r="BM15" s="5">
        <v>32</v>
      </c>
      <c r="BN15" s="5">
        <v>27</v>
      </c>
      <c r="BO15" s="5">
        <v>24</v>
      </c>
      <c r="BP15" s="5">
        <v>29</v>
      </c>
      <c r="BQ15" s="5">
        <v>20</v>
      </c>
      <c r="BR15" s="5">
        <v>28</v>
      </c>
      <c r="BS15" s="5">
        <v>28</v>
      </c>
      <c r="BT15" s="5">
        <v>26</v>
      </c>
      <c r="BU15" s="5">
        <v>33</v>
      </c>
      <c r="BV15" s="5">
        <v>30</v>
      </c>
      <c r="BW15" s="5">
        <v>33</v>
      </c>
      <c r="BX15" s="5">
        <v>33</v>
      </c>
      <c r="BY15" s="5">
        <v>39</v>
      </c>
      <c r="BZ15" s="5">
        <v>43</v>
      </c>
      <c r="CA15" s="5">
        <v>39</v>
      </c>
      <c r="CB15" s="5">
        <v>34</v>
      </c>
      <c r="CC15" s="5">
        <v>34</v>
      </c>
      <c r="CD15" s="5">
        <v>40</v>
      </c>
      <c r="CE15" s="5">
        <v>39</v>
      </c>
      <c r="CF15" s="5">
        <v>36</v>
      </c>
    </row>
    <row r="16" spans="1:84" ht="15" customHeight="1">
      <c r="A16" s="5">
        <v>7</v>
      </c>
      <c r="B16" s="8" t="s">
        <v>366</v>
      </c>
      <c r="E16" s="5">
        <v>2</v>
      </c>
      <c r="F16" s="5">
        <v>3</v>
      </c>
      <c r="G16" s="5">
        <v>3</v>
      </c>
      <c r="H16" s="5">
        <v>2</v>
      </c>
      <c r="I16" s="5">
        <v>1</v>
      </c>
      <c r="J16" s="5">
        <v>1</v>
      </c>
      <c r="K16" s="5">
        <v>2</v>
      </c>
      <c r="L16" s="5">
        <v>3</v>
      </c>
      <c r="M16" s="5">
        <v>3</v>
      </c>
      <c r="N16" s="5">
        <v>1</v>
      </c>
      <c r="O16" s="5">
        <v>2</v>
      </c>
      <c r="P16" s="5">
        <v>2</v>
      </c>
      <c r="Q16" s="5">
        <v>5</v>
      </c>
      <c r="R16" s="5">
        <v>0</v>
      </c>
      <c r="S16" s="5">
        <v>4</v>
      </c>
      <c r="T16" s="5">
        <v>1</v>
      </c>
      <c r="U16" s="5">
        <v>2</v>
      </c>
      <c r="V16" s="5">
        <v>3</v>
      </c>
      <c r="W16" s="5">
        <v>3</v>
      </c>
      <c r="X16" s="5">
        <v>1</v>
      </c>
      <c r="Y16" s="5">
        <v>0</v>
      </c>
      <c r="AA16" s="5">
        <v>3</v>
      </c>
      <c r="AB16" s="5">
        <v>5</v>
      </c>
      <c r="AG16" s="5">
        <v>1</v>
      </c>
      <c r="AH16" s="5">
        <v>2</v>
      </c>
      <c r="AI16" s="5">
        <v>2</v>
      </c>
      <c r="AJ16" s="5">
        <v>2</v>
      </c>
      <c r="AL16" s="5">
        <v>3</v>
      </c>
      <c r="AM16" s="5">
        <v>5</v>
      </c>
      <c r="AN16" s="5">
        <v>1</v>
      </c>
      <c r="AO16" s="5">
        <v>2</v>
      </c>
      <c r="AP16" s="5">
        <v>1</v>
      </c>
      <c r="AQ16" s="5">
        <v>0</v>
      </c>
      <c r="AR16" s="5">
        <v>1</v>
      </c>
      <c r="AS16" s="5">
        <v>1</v>
      </c>
      <c r="AT16" s="5">
        <v>1</v>
      </c>
      <c r="AU16" s="5">
        <v>2</v>
      </c>
      <c r="AV16" s="5">
        <v>0</v>
      </c>
      <c r="AW16" s="5">
        <v>0</v>
      </c>
      <c r="AX16" s="5">
        <v>1</v>
      </c>
      <c r="AY16" s="5">
        <v>1</v>
      </c>
      <c r="AZ16" s="5">
        <v>1</v>
      </c>
      <c r="BA16" s="5">
        <v>0</v>
      </c>
      <c r="BB16" s="5">
        <v>0</v>
      </c>
      <c r="BC16" s="5">
        <v>1</v>
      </c>
      <c r="BD16" s="5">
        <v>2</v>
      </c>
      <c r="BE16" s="5">
        <v>0</v>
      </c>
      <c r="BF16" s="5">
        <v>2</v>
      </c>
      <c r="BG16" s="5">
        <v>1</v>
      </c>
      <c r="BH16" s="5">
        <v>0</v>
      </c>
      <c r="BI16" s="5">
        <v>1</v>
      </c>
      <c r="BJ16" s="5">
        <v>1</v>
      </c>
      <c r="BK16" s="5">
        <v>1</v>
      </c>
      <c r="BL16" s="5">
        <v>0</v>
      </c>
      <c r="BM16" s="5">
        <v>0</v>
      </c>
      <c r="BN16" s="5">
        <v>2</v>
      </c>
      <c r="BO16" s="5">
        <v>1</v>
      </c>
      <c r="BP16" s="5">
        <v>0</v>
      </c>
      <c r="BQ16" s="5">
        <v>0</v>
      </c>
      <c r="BR16" s="5">
        <v>1</v>
      </c>
      <c r="BS16" s="5">
        <v>1</v>
      </c>
      <c r="BT16" s="5">
        <v>2</v>
      </c>
      <c r="BU16" s="5">
        <v>2</v>
      </c>
      <c r="BV16" s="5">
        <v>0</v>
      </c>
      <c r="BW16" s="5">
        <v>2</v>
      </c>
      <c r="BX16" s="5">
        <v>4</v>
      </c>
      <c r="BY16" s="5">
        <v>2</v>
      </c>
      <c r="BZ16" s="5">
        <v>3</v>
      </c>
      <c r="CB16" s="5">
        <v>1</v>
      </c>
      <c r="CC16" s="5">
        <v>1</v>
      </c>
      <c r="CD16" s="5">
        <v>1</v>
      </c>
      <c r="CE16" s="5">
        <v>1</v>
      </c>
      <c r="CF16" s="5">
        <v>0</v>
      </c>
    </row>
    <row r="17" spans="1:83" ht="15" customHeight="1">
      <c r="A17" s="5">
        <v>8</v>
      </c>
      <c r="B17" s="8" t="s">
        <v>367</v>
      </c>
      <c r="F17" s="5">
        <v>3</v>
      </c>
      <c r="G17" s="5">
        <v>3</v>
      </c>
      <c r="H17" s="5">
        <v>2</v>
      </c>
      <c r="I17" s="5">
        <v>1</v>
      </c>
      <c r="J17" s="5">
        <v>1</v>
      </c>
      <c r="K17" s="5">
        <v>2</v>
      </c>
      <c r="L17" s="5">
        <v>2</v>
      </c>
      <c r="M17" s="5">
        <v>2</v>
      </c>
      <c r="N17" s="5">
        <v>1</v>
      </c>
      <c r="O17" s="5">
        <v>2</v>
      </c>
      <c r="R17" s="5">
        <v>0</v>
      </c>
      <c r="S17" s="5">
        <v>3</v>
      </c>
      <c r="T17" s="5">
        <v>1</v>
      </c>
      <c r="V17" s="5">
        <v>3</v>
      </c>
      <c r="W17" s="5">
        <v>3</v>
      </c>
      <c r="X17" s="5">
        <v>1</v>
      </c>
      <c r="Y17" s="5">
        <v>0</v>
      </c>
      <c r="AG17" s="5">
        <v>1</v>
      </c>
      <c r="AH17" s="5">
        <v>2</v>
      </c>
      <c r="AI17" s="5">
        <v>2</v>
      </c>
      <c r="AJ17" s="5">
        <v>2</v>
      </c>
      <c r="AL17" s="5">
        <v>2</v>
      </c>
      <c r="AM17" s="5">
        <v>3</v>
      </c>
      <c r="AN17" s="5">
        <v>1</v>
      </c>
      <c r="AO17" s="5">
        <v>2</v>
      </c>
      <c r="AP17" s="5">
        <v>1</v>
      </c>
      <c r="AR17" s="5">
        <v>1</v>
      </c>
      <c r="AS17" s="5">
        <v>1</v>
      </c>
      <c r="AT17" s="5">
        <v>1</v>
      </c>
      <c r="AU17" s="5">
        <v>2</v>
      </c>
      <c r="AX17" s="5">
        <v>1</v>
      </c>
      <c r="AY17" s="5">
        <v>1</v>
      </c>
      <c r="AZ17" s="5">
        <v>1</v>
      </c>
      <c r="BD17" s="5">
        <v>0</v>
      </c>
      <c r="BF17" s="5">
        <v>2</v>
      </c>
      <c r="BI17" s="5">
        <v>1</v>
      </c>
      <c r="BJ17" s="5">
        <v>0</v>
      </c>
      <c r="BK17" s="5">
        <v>1</v>
      </c>
      <c r="BM17" s="5">
        <v>0</v>
      </c>
      <c r="BN17" s="5">
        <v>1</v>
      </c>
      <c r="BO17" s="5">
        <v>1</v>
      </c>
      <c r="BR17" s="5">
        <v>1</v>
      </c>
      <c r="BS17" s="5">
        <v>1</v>
      </c>
      <c r="BT17" s="5">
        <v>2</v>
      </c>
      <c r="BU17" s="5">
        <v>2</v>
      </c>
      <c r="BW17" s="5">
        <v>1</v>
      </c>
      <c r="BX17" s="5">
        <v>4</v>
      </c>
      <c r="BY17" s="5">
        <v>2</v>
      </c>
      <c r="BZ17" s="5">
        <v>2</v>
      </c>
      <c r="CB17" s="5">
        <v>1</v>
      </c>
      <c r="CC17" s="5">
        <v>1</v>
      </c>
      <c r="CD17" s="5">
        <v>1</v>
      </c>
      <c r="CE17" s="5">
        <v>1</v>
      </c>
    </row>
    <row r="18" spans="1:84" ht="15" customHeight="1">
      <c r="A18" s="5">
        <v>9</v>
      </c>
      <c r="B18" s="8" t="s">
        <v>368</v>
      </c>
      <c r="C18" s="5">
        <v>1</v>
      </c>
      <c r="F18" s="5">
        <v>5</v>
      </c>
      <c r="G18" s="5">
        <v>0</v>
      </c>
      <c r="H18" s="5">
        <v>1</v>
      </c>
      <c r="I18" s="5">
        <v>3</v>
      </c>
      <c r="J18" s="5">
        <v>3</v>
      </c>
      <c r="K18" s="5">
        <v>4</v>
      </c>
      <c r="L18" s="5">
        <v>3</v>
      </c>
      <c r="M18" s="5">
        <v>3</v>
      </c>
      <c r="N18" s="5">
        <v>4</v>
      </c>
      <c r="O18" s="5">
        <v>0</v>
      </c>
      <c r="P18" s="5">
        <v>4</v>
      </c>
      <c r="Q18" s="5">
        <v>4</v>
      </c>
      <c r="R18" s="5">
        <v>10</v>
      </c>
      <c r="S18" s="5">
        <v>5</v>
      </c>
      <c r="T18" s="5">
        <v>0</v>
      </c>
      <c r="U18" s="5">
        <v>3</v>
      </c>
      <c r="V18" s="5">
        <v>3</v>
      </c>
      <c r="W18" s="5">
        <v>4</v>
      </c>
      <c r="X18" s="5">
        <v>5</v>
      </c>
      <c r="Y18" s="5">
        <v>3</v>
      </c>
      <c r="AA18" s="5">
        <v>5</v>
      </c>
      <c r="AB18" s="5">
        <v>2</v>
      </c>
      <c r="AD18" s="5">
        <v>1</v>
      </c>
      <c r="AE18" s="5">
        <v>1</v>
      </c>
      <c r="AG18" s="5">
        <v>2</v>
      </c>
      <c r="AI18" s="5">
        <v>3</v>
      </c>
      <c r="AK18" s="5">
        <v>2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0</v>
      </c>
      <c r="AR18" s="5">
        <v>2</v>
      </c>
      <c r="AS18" s="5">
        <v>0</v>
      </c>
      <c r="AT18" s="5">
        <v>1</v>
      </c>
      <c r="AU18" s="5">
        <v>1</v>
      </c>
      <c r="AV18" s="5">
        <v>0</v>
      </c>
      <c r="AW18" s="5">
        <v>1</v>
      </c>
      <c r="AX18" s="5">
        <v>1</v>
      </c>
      <c r="AY18" s="5">
        <v>0</v>
      </c>
      <c r="AZ18" s="5">
        <v>0</v>
      </c>
      <c r="BA18" s="5">
        <v>1</v>
      </c>
      <c r="BB18" s="5">
        <v>1</v>
      </c>
      <c r="BC18" s="5">
        <v>1</v>
      </c>
      <c r="BD18" s="5">
        <v>2</v>
      </c>
      <c r="BE18" s="5">
        <v>0</v>
      </c>
      <c r="BF18" s="5">
        <v>2</v>
      </c>
      <c r="BG18" s="5">
        <v>0</v>
      </c>
      <c r="BH18" s="5">
        <v>0</v>
      </c>
      <c r="BI18" s="5">
        <v>3</v>
      </c>
      <c r="BJ18" s="5">
        <v>0</v>
      </c>
      <c r="BK18" s="5">
        <v>0</v>
      </c>
      <c r="BL18" s="5">
        <v>1</v>
      </c>
      <c r="BM18" s="5">
        <v>1</v>
      </c>
      <c r="BN18" s="5">
        <v>0</v>
      </c>
      <c r="BO18" s="5">
        <v>0</v>
      </c>
      <c r="BP18" s="5">
        <v>3</v>
      </c>
      <c r="BQ18" s="5">
        <v>0</v>
      </c>
      <c r="BR18" s="5">
        <v>0</v>
      </c>
      <c r="BS18" s="5">
        <v>3</v>
      </c>
      <c r="BT18" s="5">
        <v>0</v>
      </c>
      <c r="BU18" s="5">
        <v>3</v>
      </c>
      <c r="BV18" s="5">
        <v>2</v>
      </c>
      <c r="BW18" s="5">
        <v>3</v>
      </c>
      <c r="BX18" s="5">
        <v>1</v>
      </c>
      <c r="BY18" s="5">
        <v>1</v>
      </c>
      <c r="BZ18" s="5">
        <v>3</v>
      </c>
      <c r="CA18" s="5">
        <v>3</v>
      </c>
      <c r="CB18" s="22">
        <v>1</v>
      </c>
      <c r="CC18" s="5">
        <v>4</v>
      </c>
      <c r="CD18" s="5">
        <v>4</v>
      </c>
      <c r="CE18" s="5">
        <v>4</v>
      </c>
      <c r="CF18" s="5">
        <v>2</v>
      </c>
    </row>
    <row r="19" spans="1:84" ht="15" customHeight="1">
      <c r="A19" s="5">
        <v>10</v>
      </c>
      <c r="B19" s="8" t="s">
        <v>369</v>
      </c>
      <c r="C19" s="5">
        <v>1</v>
      </c>
      <c r="F19" s="5">
        <v>4</v>
      </c>
      <c r="G19" s="5">
        <v>0</v>
      </c>
      <c r="H19" s="5">
        <v>0</v>
      </c>
      <c r="I19" s="5">
        <v>3</v>
      </c>
      <c r="J19" s="5">
        <v>2</v>
      </c>
      <c r="K19" s="5">
        <v>2</v>
      </c>
      <c r="L19" s="5">
        <v>1</v>
      </c>
      <c r="M19" s="5">
        <v>1</v>
      </c>
      <c r="N19" s="5">
        <v>2</v>
      </c>
      <c r="O19" s="5">
        <v>0</v>
      </c>
      <c r="P19" s="5">
        <v>3</v>
      </c>
      <c r="Q19" s="5">
        <v>4</v>
      </c>
      <c r="R19" s="5">
        <v>5</v>
      </c>
      <c r="S19" s="5">
        <v>3</v>
      </c>
      <c r="T19" s="5">
        <v>0</v>
      </c>
      <c r="U19" s="5">
        <v>2</v>
      </c>
      <c r="V19" s="5">
        <v>2</v>
      </c>
      <c r="W19" s="5">
        <v>2</v>
      </c>
      <c r="X19" s="5">
        <v>1</v>
      </c>
      <c r="Y19" s="5">
        <v>2</v>
      </c>
      <c r="AD19" s="5">
        <v>0</v>
      </c>
      <c r="AG19" s="22">
        <v>2</v>
      </c>
      <c r="AI19" s="5">
        <v>3</v>
      </c>
      <c r="AK19" s="5">
        <v>2</v>
      </c>
      <c r="AL19" s="5">
        <v>0</v>
      </c>
      <c r="AM19" s="5">
        <v>1</v>
      </c>
      <c r="AN19" s="5">
        <v>1</v>
      </c>
      <c r="AO19" s="5">
        <v>1</v>
      </c>
      <c r="AP19" s="5">
        <v>0</v>
      </c>
      <c r="AT19" s="5">
        <v>1</v>
      </c>
      <c r="AU19" s="5" t="s">
        <v>456</v>
      </c>
      <c r="AW19" s="5">
        <v>1</v>
      </c>
      <c r="AX19" s="5">
        <v>1</v>
      </c>
      <c r="BA19" s="5">
        <v>1</v>
      </c>
      <c r="BB19" s="5">
        <v>0</v>
      </c>
      <c r="BD19" s="5">
        <v>1</v>
      </c>
      <c r="BF19" s="5">
        <v>2</v>
      </c>
      <c r="BI19" s="5">
        <v>2</v>
      </c>
      <c r="BL19" s="5">
        <v>0</v>
      </c>
      <c r="BM19" s="5">
        <v>1</v>
      </c>
      <c r="BP19" s="5">
        <v>3</v>
      </c>
      <c r="BS19" s="5">
        <v>2</v>
      </c>
      <c r="BU19" s="5">
        <v>3</v>
      </c>
      <c r="BV19" s="5">
        <v>2</v>
      </c>
      <c r="BW19" s="5">
        <v>3</v>
      </c>
      <c r="BX19" s="5">
        <v>1</v>
      </c>
      <c r="BY19" s="5">
        <v>1</v>
      </c>
      <c r="BZ19" s="5">
        <v>3</v>
      </c>
      <c r="CA19" s="5">
        <v>2</v>
      </c>
      <c r="CB19" s="22">
        <v>1</v>
      </c>
      <c r="CC19" s="5">
        <v>3</v>
      </c>
      <c r="CD19" s="5">
        <v>4</v>
      </c>
      <c r="CE19" s="5">
        <v>4</v>
      </c>
      <c r="CF19" s="5">
        <v>0</v>
      </c>
    </row>
    <row r="20" spans="1:84" ht="15" customHeight="1">
      <c r="A20" s="5">
        <v>11</v>
      </c>
      <c r="B20" s="9" t="s">
        <v>370</v>
      </c>
      <c r="G20" s="5">
        <v>1</v>
      </c>
      <c r="I20" s="5">
        <v>2</v>
      </c>
      <c r="J20" s="5">
        <v>1</v>
      </c>
      <c r="K20" s="5">
        <v>1</v>
      </c>
      <c r="O20" s="5">
        <v>3</v>
      </c>
      <c r="P20" s="5">
        <v>1</v>
      </c>
      <c r="R20" s="5">
        <v>4</v>
      </c>
      <c r="S20" s="5">
        <v>3</v>
      </c>
      <c r="T20" s="5">
        <v>8</v>
      </c>
      <c r="W20" s="5">
        <v>1</v>
      </c>
      <c r="AJ20" s="5">
        <v>1</v>
      </c>
      <c r="AM20" s="5">
        <v>2</v>
      </c>
      <c r="AQ20" s="5">
        <v>2</v>
      </c>
      <c r="BB20" s="5" t="s">
        <v>421</v>
      </c>
      <c r="BJ20" s="5">
        <v>1</v>
      </c>
      <c r="BQ20" s="5">
        <v>1</v>
      </c>
      <c r="BT20" s="22">
        <v>1</v>
      </c>
      <c r="BX20" s="5">
        <v>1</v>
      </c>
      <c r="BY20" s="5">
        <v>1</v>
      </c>
      <c r="CA20" s="22">
        <v>1</v>
      </c>
      <c r="CD20" s="5">
        <v>1</v>
      </c>
      <c r="CE20" s="5">
        <v>2</v>
      </c>
      <c r="CF20" s="5">
        <v>1</v>
      </c>
    </row>
    <row r="21" spans="1:84" ht="15" customHeight="1">
      <c r="A21" s="5">
        <v>12</v>
      </c>
      <c r="B21" s="9" t="s">
        <v>371</v>
      </c>
      <c r="G21" s="5">
        <v>3000</v>
      </c>
      <c r="I21" s="5">
        <v>13000</v>
      </c>
      <c r="J21" s="5">
        <v>15000</v>
      </c>
      <c r="K21" s="5">
        <v>7000</v>
      </c>
      <c r="P21" s="5">
        <v>15000</v>
      </c>
      <c r="S21" s="5">
        <v>32200</v>
      </c>
      <c r="W21" s="5">
        <v>10000</v>
      </c>
      <c r="AJ21" s="5">
        <v>15000</v>
      </c>
      <c r="BJ21" s="5">
        <v>50000</v>
      </c>
      <c r="BQ21" s="5">
        <v>60000</v>
      </c>
      <c r="BT21" s="5">
        <v>28500</v>
      </c>
      <c r="BX21" s="5">
        <v>36000</v>
      </c>
      <c r="BY21" s="5">
        <v>14000</v>
      </c>
      <c r="CA21" s="22">
        <v>14000</v>
      </c>
      <c r="CD21" s="5">
        <v>60000</v>
      </c>
      <c r="CE21" s="5" t="s">
        <v>561</v>
      </c>
      <c r="CF21" s="5">
        <v>60000</v>
      </c>
    </row>
    <row r="22" spans="1:86" ht="15" customHeight="1">
      <c r="A22" s="5">
        <v>13</v>
      </c>
      <c r="B22" s="8" t="s">
        <v>372</v>
      </c>
      <c r="D22" s="7"/>
      <c r="G22" s="5">
        <v>0</v>
      </c>
      <c r="I22" s="5">
        <v>1</v>
      </c>
      <c r="K22" s="5">
        <v>1</v>
      </c>
      <c r="N22" s="5">
        <v>1</v>
      </c>
      <c r="O22" s="5">
        <v>1</v>
      </c>
      <c r="P22" s="5">
        <v>1</v>
      </c>
      <c r="AE22" s="5">
        <v>1</v>
      </c>
      <c r="AJ22" s="5">
        <v>1</v>
      </c>
      <c r="AM22" s="5">
        <v>2</v>
      </c>
      <c r="AP22" s="5">
        <v>1</v>
      </c>
      <c r="AQ22" s="5">
        <v>2</v>
      </c>
      <c r="AY22" s="5">
        <v>1</v>
      </c>
      <c r="BJ22" s="5">
        <v>1</v>
      </c>
      <c r="BQ22" s="5">
        <v>1</v>
      </c>
      <c r="BT22" s="5">
        <v>1</v>
      </c>
      <c r="BX22" s="5">
        <v>1</v>
      </c>
      <c r="CA22" s="22"/>
      <c r="CD22" s="5">
        <v>1</v>
      </c>
      <c r="CE22" s="5">
        <v>2</v>
      </c>
      <c r="CF22" s="5">
        <v>1</v>
      </c>
      <c r="CH22" s="5">
        <f>SUM(C22:CF22)</f>
        <v>21</v>
      </c>
    </row>
    <row r="23" spans="1:84" ht="15" customHeight="1">
      <c r="A23" s="5">
        <v>14</v>
      </c>
      <c r="B23" s="8" t="s">
        <v>373</v>
      </c>
      <c r="C23" s="5">
        <v>4</v>
      </c>
      <c r="D23" s="5">
        <v>10</v>
      </c>
      <c r="E23" s="5">
        <v>11</v>
      </c>
      <c r="F23" s="5">
        <v>3</v>
      </c>
      <c r="G23" s="5">
        <v>6</v>
      </c>
      <c r="H23" s="5">
        <v>8</v>
      </c>
      <c r="I23" s="5">
        <v>10</v>
      </c>
      <c r="J23" s="5">
        <v>12</v>
      </c>
      <c r="K23" s="5">
        <v>29</v>
      </c>
      <c r="L23" s="5">
        <v>21</v>
      </c>
      <c r="M23" s="5">
        <v>14</v>
      </c>
      <c r="N23" s="5">
        <v>20</v>
      </c>
      <c r="O23" s="5">
        <v>16</v>
      </c>
      <c r="P23" s="5">
        <v>14</v>
      </c>
      <c r="Q23" s="5">
        <v>20</v>
      </c>
      <c r="R23" s="5">
        <v>9</v>
      </c>
      <c r="S23" s="5">
        <v>6</v>
      </c>
      <c r="T23" s="5">
        <v>20</v>
      </c>
      <c r="U23" s="5">
        <v>10</v>
      </c>
      <c r="V23" s="5">
        <v>14</v>
      </c>
      <c r="W23" s="5">
        <v>11</v>
      </c>
      <c r="X23" s="5">
        <v>10</v>
      </c>
      <c r="Y23" s="5">
        <v>17</v>
      </c>
      <c r="AA23" s="5">
        <v>8</v>
      </c>
      <c r="AB23" s="5">
        <v>9</v>
      </c>
      <c r="AC23" s="5">
        <v>8</v>
      </c>
      <c r="AD23" s="5">
        <v>9</v>
      </c>
      <c r="AG23" s="5">
        <v>8</v>
      </c>
      <c r="AH23" s="5">
        <v>4</v>
      </c>
      <c r="AI23" s="5">
        <v>4</v>
      </c>
      <c r="AJ23" s="5">
        <v>8</v>
      </c>
      <c r="AK23" s="5">
        <v>1</v>
      </c>
      <c r="AL23" s="5">
        <v>6</v>
      </c>
      <c r="AM23" s="5">
        <v>5</v>
      </c>
      <c r="AN23" s="5">
        <v>8</v>
      </c>
      <c r="AO23" s="5">
        <v>4</v>
      </c>
      <c r="AP23" s="5">
        <v>6</v>
      </c>
      <c r="AQ23" s="5">
        <v>1</v>
      </c>
      <c r="AR23" s="5">
        <v>1</v>
      </c>
      <c r="AS23" s="5">
        <v>3</v>
      </c>
      <c r="AT23" s="5" t="s">
        <v>455</v>
      </c>
      <c r="AU23" s="5">
        <v>7</v>
      </c>
      <c r="AV23" s="5">
        <v>5</v>
      </c>
      <c r="AW23" s="5">
        <v>4</v>
      </c>
      <c r="AX23" s="5">
        <v>3</v>
      </c>
      <c r="AY23" s="5">
        <v>4</v>
      </c>
      <c r="AZ23" s="5">
        <v>4</v>
      </c>
      <c r="BA23" s="5">
        <v>3</v>
      </c>
      <c r="BB23" s="5">
        <v>2</v>
      </c>
      <c r="BC23" s="5">
        <v>3</v>
      </c>
      <c r="BD23" s="5">
        <v>4</v>
      </c>
      <c r="BE23" s="5">
        <v>3</v>
      </c>
      <c r="BF23" s="5">
        <v>1</v>
      </c>
      <c r="BG23" s="5">
        <v>2</v>
      </c>
      <c r="BH23" s="5">
        <v>1</v>
      </c>
      <c r="BI23" s="5">
        <v>3</v>
      </c>
      <c r="BJ23" s="5">
        <v>0</v>
      </c>
      <c r="BK23" s="5">
        <v>0</v>
      </c>
      <c r="BL23" s="5">
        <v>3</v>
      </c>
      <c r="BM23" s="5">
        <v>2</v>
      </c>
      <c r="BN23" s="5">
        <v>5</v>
      </c>
      <c r="BO23" s="5">
        <v>3</v>
      </c>
      <c r="BP23" s="5">
        <v>6</v>
      </c>
      <c r="BQ23" s="5">
        <v>4</v>
      </c>
      <c r="BR23" s="5">
        <v>0</v>
      </c>
      <c r="BS23" s="5">
        <v>4</v>
      </c>
      <c r="BT23" s="5">
        <v>7</v>
      </c>
      <c r="BU23" s="5">
        <v>2</v>
      </c>
      <c r="BV23" s="5">
        <v>2</v>
      </c>
      <c r="BW23" s="5">
        <v>0</v>
      </c>
      <c r="BX23" s="5">
        <v>3</v>
      </c>
      <c r="BY23" s="5">
        <v>0</v>
      </c>
      <c r="BZ23" s="5">
        <v>1</v>
      </c>
      <c r="CA23" s="5">
        <v>5</v>
      </c>
      <c r="CB23" s="5">
        <v>5</v>
      </c>
      <c r="CC23" s="5">
        <v>3</v>
      </c>
      <c r="CD23" s="5">
        <v>6</v>
      </c>
      <c r="CE23" s="5">
        <v>5</v>
      </c>
      <c r="CF23" s="5">
        <v>2</v>
      </c>
    </row>
    <row r="24" spans="1:84" ht="15" customHeight="1">
      <c r="A24" s="5">
        <v>16</v>
      </c>
      <c r="B24" s="8" t="s">
        <v>374</v>
      </c>
      <c r="C24" s="5">
        <v>2</v>
      </c>
      <c r="D24" s="5">
        <v>7</v>
      </c>
      <c r="E24" s="5">
        <v>11</v>
      </c>
      <c r="F24" s="5">
        <v>3</v>
      </c>
      <c r="G24" s="5">
        <v>6</v>
      </c>
      <c r="H24" s="5">
        <v>2</v>
      </c>
      <c r="I24" s="5">
        <v>3</v>
      </c>
      <c r="J24" s="5">
        <v>8</v>
      </c>
      <c r="K24" s="5">
        <v>22</v>
      </c>
      <c r="L24" s="5">
        <v>9</v>
      </c>
      <c r="M24" s="5">
        <v>3</v>
      </c>
      <c r="N24" s="5">
        <v>12</v>
      </c>
      <c r="O24" s="5">
        <v>4</v>
      </c>
      <c r="P24" s="5">
        <v>8</v>
      </c>
      <c r="Q24" s="5">
        <v>16</v>
      </c>
      <c r="R24" s="5">
        <v>2</v>
      </c>
      <c r="S24" s="5">
        <v>2</v>
      </c>
      <c r="T24" s="5">
        <v>9</v>
      </c>
      <c r="U24" s="5">
        <v>7</v>
      </c>
      <c r="V24" s="5">
        <v>4</v>
      </c>
      <c r="W24" s="5">
        <v>2</v>
      </c>
      <c r="X24" s="5">
        <v>5</v>
      </c>
      <c r="Y24" s="5">
        <v>2</v>
      </c>
      <c r="AD24" s="5">
        <v>5</v>
      </c>
      <c r="AG24" s="5">
        <v>5</v>
      </c>
      <c r="AH24" s="5">
        <v>4</v>
      </c>
      <c r="AI24" s="5">
        <v>4</v>
      </c>
      <c r="AJ24" s="5">
        <v>2</v>
      </c>
      <c r="AK24" s="5">
        <v>1</v>
      </c>
      <c r="AL24" s="5">
        <v>0</v>
      </c>
      <c r="AM24" s="5">
        <v>3</v>
      </c>
      <c r="AN24" s="5">
        <v>2</v>
      </c>
      <c r="AO24" s="5">
        <v>2</v>
      </c>
      <c r="AP24" s="5">
        <v>3</v>
      </c>
      <c r="AQ24" s="5">
        <v>1</v>
      </c>
      <c r="AU24" s="5">
        <v>5</v>
      </c>
      <c r="AV24" s="5">
        <v>0</v>
      </c>
      <c r="AW24" s="5">
        <v>0</v>
      </c>
      <c r="AX24" s="5">
        <v>1</v>
      </c>
      <c r="AY24" s="5">
        <v>3</v>
      </c>
      <c r="AZ24" s="5">
        <v>0</v>
      </c>
      <c r="BB24" s="5">
        <v>2</v>
      </c>
      <c r="BD24" s="5">
        <v>3</v>
      </c>
      <c r="BE24" s="5">
        <v>3</v>
      </c>
      <c r="BF24" s="5">
        <v>1</v>
      </c>
      <c r="BH24" s="5">
        <v>1</v>
      </c>
      <c r="BI24" s="5">
        <v>2</v>
      </c>
      <c r="BL24" s="5">
        <v>3</v>
      </c>
      <c r="BM24" s="5">
        <v>2</v>
      </c>
      <c r="BN24" s="5">
        <v>2</v>
      </c>
      <c r="BO24" s="5">
        <v>3</v>
      </c>
      <c r="BP24" s="5">
        <v>5</v>
      </c>
      <c r="BQ24" s="5">
        <v>3</v>
      </c>
      <c r="BS24" s="5">
        <v>1</v>
      </c>
      <c r="BT24" s="5">
        <v>5</v>
      </c>
      <c r="BU24" s="5">
        <v>2</v>
      </c>
      <c r="BV24" s="5">
        <v>2</v>
      </c>
      <c r="BX24" s="5">
        <v>3</v>
      </c>
      <c r="BZ24" s="5">
        <v>1</v>
      </c>
      <c r="CA24" s="5">
        <v>2</v>
      </c>
      <c r="CB24" s="5">
        <v>3</v>
      </c>
      <c r="CC24" s="5">
        <v>1</v>
      </c>
      <c r="CD24" s="5">
        <v>4</v>
      </c>
      <c r="CE24" s="5">
        <v>5</v>
      </c>
      <c r="CF24" s="5">
        <v>2</v>
      </c>
    </row>
    <row r="25" spans="1:83" ht="15" customHeight="1">
      <c r="A25" s="5">
        <v>15</v>
      </c>
      <c r="B25" s="8" t="s">
        <v>375</v>
      </c>
      <c r="F25" s="5">
        <v>3</v>
      </c>
      <c r="G25" s="5">
        <v>3</v>
      </c>
      <c r="H25" s="5">
        <v>5</v>
      </c>
      <c r="I25" s="5">
        <v>6</v>
      </c>
      <c r="J25" s="5">
        <v>4</v>
      </c>
      <c r="K25" s="5">
        <v>6</v>
      </c>
      <c r="L25" s="5">
        <v>6</v>
      </c>
      <c r="M25" s="5">
        <v>3</v>
      </c>
      <c r="N25" s="5">
        <v>1</v>
      </c>
      <c r="O25" s="5">
        <v>7</v>
      </c>
      <c r="P25" s="5">
        <v>7</v>
      </c>
      <c r="Q25" s="5">
        <v>3</v>
      </c>
      <c r="R25" s="5">
        <v>3</v>
      </c>
      <c r="S25" s="5">
        <v>2</v>
      </c>
      <c r="T25" s="5">
        <v>7</v>
      </c>
      <c r="U25" s="5">
        <v>3</v>
      </c>
      <c r="V25" s="5">
        <v>8</v>
      </c>
      <c r="W25" s="5">
        <v>3</v>
      </c>
      <c r="X25" s="5">
        <v>2</v>
      </c>
      <c r="Y25" s="5">
        <v>5</v>
      </c>
      <c r="AD25" s="5">
        <v>1</v>
      </c>
      <c r="AG25" s="5">
        <v>1</v>
      </c>
      <c r="AH25" s="5">
        <v>1</v>
      </c>
      <c r="AI25" s="5">
        <v>1</v>
      </c>
      <c r="AJ25" s="5">
        <v>5</v>
      </c>
      <c r="AL25" s="5">
        <v>4</v>
      </c>
      <c r="AM25" s="5">
        <v>1</v>
      </c>
      <c r="AN25" s="5">
        <v>2</v>
      </c>
      <c r="AO25" s="5">
        <v>2</v>
      </c>
      <c r="AP25" s="5">
        <v>6</v>
      </c>
      <c r="AS25" s="5">
        <v>2</v>
      </c>
      <c r="AU25" s="5">
        <v>4</v>
      </c>
      <c r="AV25" s="5">
        <v>3</v>
      </c>
      <c r="AW25" s="5">
        <v>2</v>
      </c>
      <c r="AX25" s="5">
        <v>2</v>
      </c>
      <c r="AY25" s="5">
        <v>1</v>
      </c>
      <c r="AZ25" s="5">
        <v>3</v>
      </c>
      <c r="BB25" s="5">
        <v>1</v>
      </c>
      <c r="BD25" s="5">
        <v>1</v>
      </c>
      <c r="BF25" s="5">
        <v>1</v>
      </c>
      <c r="BI25" s="5">
        <v>1</v>
      </c>
      <c r="BM25" s="5">
        <v>1</v>
      </c>
      <c r="BN25" s="5">
        <v>4</v>
      </c>
      <c r="BQ25" s="5">
        <v>1</v>
      </c>
      <c r="BS25" s="5">
        <v>1</v>
      </c>
      <c r="BT25" s="5">
        <v>3</v>
      </c>
      <c r="BU25" s="5">
        <v>1</v>
      </c>
      <c r="BZ25" s="5">
        <v>2</v>
      </c>
      <c r="CA25" s="5">
        <v>3</v>
      </c>
      <c r="CB25" s="5">
        <v>1</v>
      </c>
      <c r="CC25" s="5">
        <v>2</v>
      </c>
      <c r="CD25" s="5">
        <v>2</v>
      </c>
      <c r="CE25" s="5">
        <v>1</v>
      </c>
    </row>
    <row r="26" spans="1:84" ht="15" customHeight="1">
      <c r="A26" s="5">
        <v>18</v>
      </c>
      <c r="B26" s="8" t="s">
        <v>376</v>
      </c>
      <c r="C26" s="5">
        <v>1</v>
      </c>
      <c r="F26" s="5">
        <v>2</v>
      </c>
      <c r="G26" s="5">
        <v>2</v>
      </c>
      <c r="H26" s="5">
        <v>2</v>
      </c>
      <c r="I26" s="5">
        <v>3</v>
      </c>
      <c r="J26" s="5">
        <v>3</v>
      </c>
      <c r="K26" s="5">
        <v>4</v>
      </c>
      <c r="L26" s="5">
        <v>4</v>
      </c>
      <c r="M26" s="5">
        <v>5</v>
      </c>
      <c r="N26" s="5">
        <v>4</v>
      </c>
      <c r="O26" s="5">
        <v>3</v>
      </c>
      <c r="P26" s="5">
        <v>4</v>
      </c>
      <c r="Q26" s="5">
        <v>4</v>
      </c>
      <c r="R26" s="5">
        <v>4</v>
      </c>
      <c r="S26" s="5">
        <v>4</v>
      </c>
      <c r="T26" s="5">
        <v>3</v>
      </c>
      <c r="U26" s="5">
        <v>5</v>
      </c>
      <c r="V26" s="5">
        <v>3</v>
      </c>
      <c r="W26" s="5">
        <v>2</v>
      </c>
      <c r="Y26" s="5">
        <v>4</v>
      </c>
      <c r="AD26" s="5">
        <v>3</v>
      </c>
      <c r="AG26" s="5">
        <v>4</v>
      </c>
      <c r="AH26" s="5">
        <v>5</v>
      </c>
      <c r="AI26" s="5">
        <v>6</v>
      </c>
      <c r="AJ26" s="5">
        <v>4</v>
      </c>
      <c r="AK26" s="5">
        <v>8</v>
      </c>
      <c r="AL26" s="5">
        <v>6</v>
      </c>
      <c r="AM26" s="5">
        <v>5</v>
      </c>
      <c r="AN26" s="5">
        <v>7</v>
      </c>
      <c r="AO26" s="5">
        <v>6</v>
      </c>
      <c r="AP26" s="5">
        <v>5</v>
      </c>
      <c r="AQ26" s="5">
        <v>4</v>
      </c>
      <c r="AS26" s="5">
        <v>3</v>
      </c>
      <c r="AT26" s="5">
        <v>3</v>
      </c>
      <c r="AU26" s="5">
        <v>3</v>
      </c>
      <c r="AV26" s="5">
        <v>2</v>
      </c>
      <c r="AW26" s="5">
        <v>3</v>
      </c>
      <c r="AX26" s="5">
        <v>4</v>
      </c>
      <c r="AY26" s="5">
        <v>4</v>
      </c>
      <c r="AZ26" s="5">
        <v>4</v>
      </c>
      <c r="BA26" s="5">
        <v>5</v>
      </c>
      <c r="BB26" s="5">
        <v>5</v>
      </c>
      <c r="BD26" s="5">
        <v>2</v>
      </c>
      <c r="BE26" s="5">
        <v>4</v>
      </c>
      <c r="BF26" s="5">
        <v>5</v>
      </c>
      <c r="BH26" s="5">
        <v>4</v>
      </c>
      <c r="BI26" s="5">
        <v>5</v>
      </c>
      <c r="BJ26" s="5">
        <v>5</v>
      </c>
      <c r="BK26" s="5">
        <v>3</v>
      </c>
      <c r="BL26" s="5">
        <v>3</v>
      </c>
      <c r="BM26" s="5">
        <v>8</v>
      </c>
      <c r="BN26" s="5">
        <v>4</v>
      </c>
      <c r="BO26" s="5">
        <v>5</v>
      </c>
      <c r="BP26" s="5">
        <v>4</v>
      </c>
      <c r="BQ26" s="5">
        <v>5</v>
      </c>
      <c r="BR26" s="5">
        <v>6</v>
      </c>
      <c r="BS26" s="5">
        <v>7</v>
      </c>
      <c r="BT26" s="5">
        <v>7</v>
      </c>
      <c r="BU26" s="5">
        <v>6</v>
      </c>
      <c r="BV26" s="5">
        <v>8</v>
      </c>
      <c r="BW26" s="5">
        <v>6</v>
      </c>
      <c r="BX26" s="5">
        <v>8</v>
      </c>
      <c r="BY26" s="5">
        <v>10</v>
      </c>
      <c r="BZ26" s="5">
        <v>11</v>
      </c>
      <c r="CA26" s="5">
        <v>11</v>
      </c>
      <c r="CB26" s="5">
        <v>11</v>
      </c>
      <c r="CC26" s="5">
        <v>9</v>
      </c>
      <c r="CD26" s="5">
        <v>9</v>
      </c>
      <c r="CE26" s="5">
        <v>11</v>
      </c>
      <c r="CF26" s="5">
        <v>9</v>
      </c>
    </row>
    <row r="27" spans="1:84" ht="15" customHeight="1">
      <c r="A27" s="5">
        <v>19</v>
      </c>
      <c r="B27" s="8" t="s">
        <v>377</v>
      </c>
      <c r="P27" s="5" t="s">
        <v>208</v>
      </c>
      <c r="Q27" s="5" t="s">
        <v>208</v>
      </c>
      <c r="R27" s="5" t="s">
        <v>208</v>
      </c>
      <c r="U27" s="5" t="s">
        <v>208</v>
      </c>
      <c r="AB27" s="5" t="s">
        <v>208</v>
      </c>
      <c r="AC27" s="5" t="s">
        <v>208</v>
      </c>
      <c r="AG27" s="5" t="s">
        <v>208</v>
      </c>
      <c r="AH27" s="5" t="s">
        <v>208</v>
      </c>
      <c r="AI27" s="5" t="s">
        <v>208</v>
      </c>
      <c r="AJ27" s="5" t="s">
        <v>208</v>
      </c>
      <c r="AK27" s="5" t="s">
        <v>208</v>
      </c>
      <c r="AL27" s="5" t="s">
        <v>208</v>
      </c>
      <c r="AM27" s="5" t="s">
        <v>208</v>
      </c>
      <c r="AN27" s="5" t="s">
        <v>208</v>
      </c>
      <c r="AO27" s="5" t="s">
        <v>208</v>
      </c>
      <c r="AP27" s="5" t="s">
        <v>208</v>
      </c>
      <c r="AQ27" s="5" t="s">
        <v>208</v>
      </c>
      <c r="AS27" s="5" t="s">
        <v>208</v>
      </c>
      <c r="AU27" s="5" t="s">
        <v>208</v>
      </c>
      <c r="AW27" s="5" t="s">
        <v>208</v>
      </c>
      <c r="AX27" s="5" t="s">
        <v>208</v>
      </c>
      <c r="AY27" s="5" t="s">
        <v>208</v>
      </c>
      <c r="AZ27" s="5" t="s">
        <v>208</v>
      </c>
      <c r="BA27" s="5" t="s">
        <v>208</v>
      </c>
      <c r="BB27" s="5" t="s">
        <v>208</v>
      </c>
      <c r="BD27" s="5" t="s">
        <v>208</v>
      </c>
      <c r="BE27" s="5" t="s">
        <v>208</v>
      </c>
      <c r="BF27" s="5" t="s">
        <v>208</v>
      </c>
      <c r="BH27" s="5" t="s">
        <v>208</v>
      </c>
      <c r="BI27" s="5" t="s">
        <v>208</v>
      </c>
      <c r="BJ27" s="5" t="s">
        <v>208</v>
      </c>
      <c r="BK27" s="5" t="s">
        <v>208</v>
      </c>
      <c r="BL27" s="5" t="s">
        <v>208</v>
      </c>
      <c r="BM27" s="5" t="s">
        <v>208</v>
      </c>
      <c r="BN27" s="5" t="s">
        <v>208</v>
      </c>
      <c r="BO27" s="5" t="s">
        <v>208</v>
      </c>
      <c r="BP27" s="5" t="s">
        <v>208</v>
      </c>
      <c r="BQ27" s="5" t="s">
        <v>208</v>
      </c>
      <c r="BR27" s="5" t="s">
        <v>208</v>
      </c>
      <c r="BS27" s="5" t="s">
        <v>208</v>
      </c>
      <c r="BT27" s="5" t="s">
        <v>208</v>
      </c>
      <c r="BU27" s="5" t="s">
        <v>208</v>
      </c>
      <c r="BV27" s="5" t="s">
        <v>208</v>
      </c>
      <c r="BW27" s="5" t="s">
        <v>208</v>
      </c>
      <c r="BX27" s="5" t="s">
        <v>208</v>
      </c>
      <c r="BY27" s="5" t="s">
        <v>208</v>
      </c>
      <c r="BZ27" s="5" t="s">
        <v>208</v>
      </c>
      <c r="CA27" s="5" t="s">
        <v>208</v>
      </c>
      <c r="CB27" s="5" t="s">
        <v>208</v>
      </c>
      <c r="CC27" s="5" t="s">
        <v>208</v>
      </c>
      <c r="CD27" s="5" t="s">
        <v>208</v>
      </c>
      <c r="CE27" s="5" t="s">
        <v>208</v>
      </c>
      <c r="CF27" s="5" t="s">
        <v>208</v>
      </c>
    </row>
    <row r="28" spans="1:79" ht="15" customHeight="1">
      <c r="A28" s="5">
        <v>20</v>
      </c>
      <c r="B28" s="8" t="s">
        <v>378</v>
      </c>
      <c r="D28" s="5">
        <v>8</v>
      </c>
      <c r="E28" s="5">
        <v>12</v>
      </c>
      <c r="F28" s="5">
        <v>14</v>
      </c>
      <c r="G28" s="5">
        <v>9</v>
      </c>
      <c r="H28" s="5">
        <v>8</v>
      </c>
      <c r="I28" s="5">
        <v>10</v>
      </c>
      <c r="J28" s="5">
        <v>10</v>
      </c>
      <c r="K28" s="5">
        <v>9</v>
      </c>
      <c r="L28" s="5">
        <v>10</v>
      </c>
      <c r="M28" s="5">
        <v>9</v>
      </c>
      <c r="N28" s="5">
        <v>6</v>
      </c>
      <c r="O28" s="5">
        <v>10</v>
      </c>
      <c r="P28" s="5">
        <v>16</v>
      </c>
      <c r="Q28" s="5">
        <v>14</v>
      </c>
      <c r="R28" s="5" t="s">
        <v>212</v>
      </c>
      <c r="T28" s="5">
        <v>2</v>
      </c>
      <c r="V28" s="5">
        <v>2</v>
      </c>
      <c r="X28" s="5">
        <v>1</v>
      </c>
      <c r="Y28" s="5">
        <v>1</v>
      </c>
      <c r="AA28" s="5">
        <v>12</v>
      </c>
      <c r="AE28" s="5">
        <v>12</v>
      </c>
      <c r="BJ28" s="5">
        <v>13</v>
      </c>
      <c r="BK28" s="5">
        <v>17</v>
      </c>
      <c r="BL28" s="5">
        <v>17</v>
      </c>
      <c r="BM28" s="5">
        <v>14</v>
      </c>
      <c r="BN28" s="5">
        <v>15</v>
      </c>
      <c r="BO28" s="5">
        <v>19</v>
      </c>
      <c r="BP28" s="5">
        <v>17</v>
      </c>
      <c r="BQ28" s="5">
        <v>24</v>
      </c>
      <c r="BR28" s="5">
        <v>18</v>
      </c>
      <c r="BS28" s="5">
        <v>18</v>
      </c>
      <c r="BU28" s="5">
        <v>21</v>
      </c>
      <c r="BV28" s="5">
        <v>20</v>
      </c>
      <c r="BW28" s="5">
        <v>16</v>
      </c>
      <c r="BX28" s="5">
        <v>11</v>
      </c>
      <c r="BY28" s="5">
        <v>22</v>
      </c>
      <c r="BZ28" s="5">
        <v>22</v>
      </c>
      <c r="CA28" s="5">
        <v>18</v>
      </c>
    </row>
    <row r="29" spans="1:84" ht="15" customHeight="1">
      <c r="A29" s="5">
        <v>21</v>
      </c>
      <c r="B29" s="8" t="s">
        <v>379</v>
      </c>
      <c r="AX29" s="5">
        <v>1</v>
      </c>
      <c r="AY29" s="5">
        <v>1</v>
      </c>
      <c r="BB29" s="5">
        <v>1</v>
      </c>
      <c r="BG29" s="5">
        <v>1</v>
      </c>
      <c r="BH29" s="5">
        <v>1</v>
      </c>
      <c r="BI29" s="5">
        <v>2</v>
      </c>
      <c r="BJ29" s="5">
        <v>1</v>
      </c>
      <c r="BK29" s="5">
        <v>0</v>
      </c>
      <c r="BL29" s="5">
        <v>0</v>
      </c>
      <c r="BM29" s="5">
        <v>2</v>
      </c>
      <c r="BN29" s="5">
        <v>0</v>
      </c>
      <c r="BO29" s="5">
        <v>2</v>
      </c>
      <c r="BP29" s="5">
        <v>1</v>
      </c>
      <c r="BQ29" s="5">
        <v>2</v>
      </c>
      <c r="BR29" s="5">
        <v>0</v>
      </c>
      <c r="BS29" s="5">
        <v>1</v>
      </c>
      <c r="BW29" s="5">
        <v>2</v>
      </c>
      <c r="BZ29" s="5">
        <v>1</v>
      </c>
      <c r="CC29" s="5">
        <v>1</v>
      </c>
      <c r="CF29" s="5">
        <v>2</v>
      </c>
    </row>
    <row r="30" spans="1:84" ht="15.75" customHeight="1">
      <c r="A30" s="5">
        <v>22</v>
      </c>
      <c r="B30" s="8" t="s">
        <v>380</v>
      </c>
      <c r="G30" s="5">
        <v>1</v>
      </c>
      <c r="I30" s="5">
        <v>1</v>
      </c>
      <c r="X30" s="5">
        <v>3</v>
      </c>
      <c r="AG30" s="5">
        <v>4</v>
      </c>
      <c r="AH30" s="5">
        <v>2</v>
      </c>
      <c r="AI30" s="5">
        <v>2</v>
      </c>
      <c r="AJ30" s="5" t="s">
        <v>407</v>
      </c>
      <c r="AK30" s="5">
        <v>4</v>
      </c>
      <c r="AL30" s="5">
        <v>2</v>
      </c>
      <c r="AM30" s="5">
        <v>0</v>
      </c>
      <c r="AN30" s="5">
        <v>2</v>
      </c>
      <c r="AO30" s="5">
        <v>2</v>
      </c>
      <c r="AQ30" s="5">
        <v>1</v>
      </c>
      <c r="AT30" s="5">
        <v>2</v>
      </c>
      <c r="AU30" s="5">
        <v>1</v>
      </c>
      <c r="AV30" s="5" t="s">
        <v>457</v>
      </c>
      <c r="AX30" s="5">
        <v>1</v>
      </c>
      <c r="AY30" s="5">
        <v>2</v>
      </c>
      <c r="AZ30" s="5">
        <v>2</v>
      </c>
      <c r="BA30" s="5">
        <v>1</v>
      </c>
      <c r="BB30" s="5">
        <v>3</v>
      </c>
      <c r="BD30" s="5" t="s">
        <v>486</v>
      </c>
      <c r="BE30" s="5">
        <v>2</v>
      </c>
      <c r="BF30" s="5">
        <v>0</v>
      </c>
      <c r="BH30" s="5" t="s">
        <v>486</v>
      </c>
      <c r="BI30" s="5">
        <v>3</v>
      </c>
      <c r="BJ30" s="5">
        <v>2</v>
      </c>
      <c r="BK30" s="5">
        <v>2</v>
      </c>
      <c r="BL30" s="5" t="s">
        <v>486</v>
      </c>
      <c r="BM30" s="5">
        <v>1</v>
      </c>
      <c r="BP30" s="5" t="s">
        <v>486</v>
      </c>
      <c r="BS30" s="5">
        <v>2</v>
      </c>
      <c r="BT30" s="5">
        <v>1</v>
      </c>
      <c r="BU30" s="5">
        <v>1</v>
      </c>
      <c r="BV30" s="5">
        <v>1</v>
      </c>
      <c r="BW30" s="5" t="s">
        <v>530</v>
      </c>
      <c r="BX30" s="5">
        <v>7</v>
      </c>
      <c r="BY30" s="5">
        <v>2</v>
      </c>
      <c r="BZ30" s="5">
        <v>2</v>
      </c>
      <c r="CA30" s="5">
        <v>3</v>
      </c>
      <c r="CB30" s="5">
        <v>1</v>
      </c>
      <c r="CC30" s="5">
        <v>4</v>
      </c>
      <c r="CD30" s="5">
        <v>2</v>
      </c>
      <c r="CE30" s="5">
        <v>2</v>
      </c>
      <c r="CF30" s="5">
        <v>0</v>
      </c>
    </row>
    <row r="31" spans="1:74" ht="15.75" customHeight="1">
      <c r="A31" s="5">
        <v>23</v>
      </c>
      <c r="B31" s="8" t="s">
        <v>381</v>
      </c>
      <c r="G31" s="5">
        <v>1</v>
      </c>
      <c r="I31" s="5">
        <v>1</v>
      </c>
      <c r="AL31" s="5">
        <v>1</v>
      </c>
      <c r="AO31" s="5">
        <v>2</v>
      </c>
      <c r="AT31" s="5">
        <v>2</v>
      </c>
      <c r="AW31" s="5">
        <v>1</v>
      </c>
      <c r="AX31" s="5">
        <v>1</v>
      </c>
      <c r="AZ31" s="5">
        <v>1</v>
      </c>
      <c r="BB31" s="5">
        <v>4</v>
      </c>
      <c r="BE31" s="5">
        <v>2</v>
      </c>
      <c r="BF31" s="5">
        <v>0</v>
      </c>
      <c r="BJ31" s="5">
        <v>1</v>
      </c>
      <c r="BR31" s="5">
        <v>1</v>
      </c>
      <c r="BT31" s="5">
        <v>1</v>
      </c>
      <c r="BV31" s="5">
        <v>1</v>
      </c>
    </row>
    <row r="32" spans="2:23" ht="15.75" customHeight="1">
      <c r="B32" s="8" t="s">
        <v>213</v>
      </c>
      <c r="L32" s="5">
        <v>3</v>
      </c>
      <c r="M32" s="5">
        <v>2</v>
      </c>
      <c r="P32" s="5">
        <v>1</v>
      </c>
      <c r="Q32" s="5">
        <v>8</v>
      </c>
      <c r="S32" s="5">
        <v>1</v>
      </c>
      <c r="T32" s="5">
        <v>3</v>
      </c>
      <c r="U32" s="5">
        <v>3</v>
      </c>
      <c r="W32" s="5">
        <v>1</v>
      </c>
    </row>
    <row r="33" spans="2:22" ht="15.75" customHeight="1">
      <c r="B33" s="8" t="s">
        <v>214</v>
      </c>
      <c r="L33" s="5">
        <v>5</v>
      </c>
      <c r="M33" s="5">
        <v>0</v>
      </c>
      <c r="N33" s="5">
        <v>1</v>
      </c>
      <c r="P33"/>
      <c r="Q33" s="5">
        <v>3</v>
      </c>
      <c r="T33" s="5">
        <v>2</v>
      </c>
      <c r="U33" s="5">
        <v>1</v>
      </c>
      <c r="V33" s="5">
        <v>0</v>
      </c>
    </row>
    <row r="34" spans="2:22" ht="15.75" customHeight="1">
      <c r="B34" s="8" t="s">
        <v>215</v>
      </c>
      <c r="L34" s="5">
        <v>2</v>
      </c>
      <c r="M34" s="5">
        <v>1</v>
      </c>
      <c r="V34" s="5">
        <v>2</v>
      </c>
    </row>
    <row r="35" spans="2:83" ht="15.75" customHeight="1">
      <c r="B35" s="8" t="s">
        <v>216</v>
      </c>
      <c r="J35" s="5">
        <v>9</v>
      </c>
      <c r="K35" s="5">
        <v>2</v>
      </c>
      <c r="L35" s="5">
        <v>10</v>
      </c>
      <c r="M35" s="5">
        <v>3</v>
      </c>
      <c r="N35" s="5">
        <v>1</v>
      </c>
      <c r="O35" s="5">
        <v>1</v>
      </c>
      <c r="P35" s="5">
        <v>5</v>
      </c>
      <c r="R35" s="5">
        <v>3</v>
      </c>
      <c r="S35" s="5">
        <v>1</v>
      </c>
      <c r="T35" s="5">
        <v>8</v>
      </c>
      <c r="U35" s="5">
        <v>4</v>
      </c>
      <c r="V35" s="5">
        <v>2</v>
      </c>
      <c r="W35" s="5">
        <v>3</v>
      </c>
      <c r="X35" s="5">
        <v>4</v>
      </c>
      <c r="AG35" s="5">
        <v>4</v>
      </c>
      <c r="AH35" s="5">
        <v>2</v>
      </c>
      <c r="AI35" s="5">
        <v>2</v>
      </c>
      <c r="AK35" s="5">
        <v>4</v>
      </c>
      <c r="AL35" s="5">
        <v>3</v>
      </c>
      <c r="AM35" s="5">
        <v>0</v>
      </c>
      <c r="AN35" s="5">
        <v>2</v>
      </c>
      <c r="AO35" s="5">
        <v>2</v>
      </c>
      <c r="AQ35" s="5">
        <v>1</v>
      </c>
      <c r="AT35" s="5">
        <v>3</v>
      </c>
      <c r="AW35" s="5">
        <v>1</v>
      </c>
      <c r="AX35" s="5">
        <v>2</v>
      </c>
      <c r="AY35" s="5">
        <v>2</v>
      </c>
      <c r="AZ35" s="5">
        <v>3</v>
      </c>
      <c r="BA35" s="5">
        <v>1</v>
      </c>
      <c r="BB35" s="5">
        <v>7</v>
      </c>
      <c r="BE35" s="5">
        <v>2</v>
      </c>
      <c r="BF35" s="5">
        <v>0</v>
      </c>
      <c r="BJ35" s="5">
        <v>3</v>
      </c>
      <c r="BK35" s="5">
        <v>2</v>
      </c>
      <c r="BR35" s="5">
        <v>1</v>
      </c>
      <c r="BS35" s="5">
        <v>2</v>
      </c>
      <c r="BV35" s="5">
        <v>2</v>
      </c>
      <c r="BX35" s="5">
        <v>7</v>
      </c>
      <c r="BY35" s="5">
        <v>2</v>
      </c>
      <c r="BZ35" s="5">
        <v>2</v>
      </c>
      <c r="CA35" s="5">
        <v>3</v>
      </c>
      <c r="CC35" s="5">
        <v>4</v>
      </c>
      <c r="CD35" s="5">
        <v>2</v>
      </c>
      <c r="CE35" s="5">
        <v>2</v>
      </c>
    </row>
    <row r="36" spans="1:84" ht="15.75" customHeight="1">
      <c r="A36" s="5">
        <v>24</v>
      </c>
      <c r="B36" s="8" t="s">
        <v>382</v>
      </c>
      <c r="Q36" s="5">
        <v>1</v>
      </c>
      <c r="R36" s="5">
        <v>1</v>
      </c>
      <c r="AG36" s="5">
        <v>4</v>
      </c>
      <c r="AH36" s="5">
        <v>2</v>
      </c>
      <c r="AI36" s="5">
        <v>3</v>
      </c>
      <c r="AK36" s="5">
        <v>4</v>
      </c>
      <c r="AL36" s="5">
        <v>2</v>
      </c>
      <c r="AM36" s="5">
        <v>1</v>
      </c>
      <c r="AN36" s="5">
        <v>4</v>
      </c>
      <c r="AO36" s="5">
        <v>3</v>
      </c>
      <c r="AP36" s="5">
        <v>2</v>
      </c>
      <c r="AQ36" s="5">
        <v>2</v>
      </c>
      <c r="AS36" s="5">
        <v>2</v>
      </c>
      <c r="AT36" s="5">
        <v>2</v>
      </c>
      <c r="AU36" s="5">
        <v>3</v>
      </c>
      <c r="AX36" s="5">
        <v>1</v>
      </c>
      <c r="AY36" s="5">
        <v>3</v>
      </c>
      <c r="AZ36" s="5">
        <v>2</v>
      </c>
      <c r="BA36" s="5">
        <v>2</v>
      </c>
      <c r="BB36" s="5">
        <v>3</v>
      </c>
      <c r="BE36" s="5">
        <v>1</v>
      </c>
      <c r="BF36" s="5">
        <v>4</v>
      </c>
      <c r="BI36" s="5">
        <v>2</v>
      </c>
      <c r="BJ36" s="5">
        <v>2</v>
      </c>
      <c r="BK36" s="5">
        <v>2</v>
      </c>
      <c r="BM36" s="5">
        <v>2</v>
      </c>
      <c r="BN36" s="5">
        <v>3</v>
      </c>
      <c r="BO36" s="5">
        <v>2</v>
      </c>
      <c r="BQ36" s="5">
        <v>2</v>
      </c>
      <c r="BR36" s="5">
        <v>2</v>
      </c>
      <c r="BS36" s="5">
        <v>3</v>
      </c>
      <c r="BT36" s="5">
        <v>3</v>
      </c>
      <c r="BU36" s="5">
        <v>3</v>
      </c>
      <c r="BV36" s="5">
        <v>2</v>
      </c>
      <c r="BX36" s="5">
        <v>3</v>
      </c>
      <c r="BY36" s="5">
        <v>3</v>
      </c>
      <c r="BZ36" s="5">
        <v>2</v>
      </c>
      <c r="CA36" s="5">
        <v>2</v>
      </c>
      <c r="CB36" s="5">
        <v>2</v>
      </c>
      <c r="CC36" s="5">
        <v>2</v>
      </c>
      <c r="CD36" s="5">
        <v>3</v>
      </c>
      <c r="CE36" s="5">
        <v>2</v>
      </c>
      <c r="CF36" s="5">
        <v>4</v>
      </c>
    </row>
    <row r="37" spans="1:69" ht="15.75" customHeight="1">
      <c r="A37" s="5">
        <v>25</v>
      </c>
      <c r="B37" s="8" t="s">
        <v>383</v>
      </c>
      <c r="AS37" s="5">
        <v>1</v>
      </c>
      <c r="BQ37" s="5">
        <v>1</v>
      </c>
    </row>
    <row r="38" spans="1:70" ht="15.75" customHeight="1">
      <c r="A38" s="5">
        <v>26</v>
      </c>
      <c r="B38" s="8" t="s">
        <v>384</v>
      </c>
      <c r="BP38" s="5">
        <v>1</v>
      </c>
      <c r="BQ38" s="5">
        <v>2</v>
      </c>
      <c r="BR38" s="5">
        <v>1</v>
      </c>
    </row>
    <row r="39" spans="1:84" ht="15.75" customHeight="1">
      <c r="A39" s="5">
        <v>27</v>
      </c>
      <c r="B39" s="8" t="s">
        <v>385</v>
      </c>
      <c r="O39" s="5">
        <v>1</v>
      </c>
      <c r="AG39" s="5">
        <v>1</v>
      </c>
      <c r="AH39" s="5">
        <v>2</v>
      </c>
      <c r="AI39" s="5">
        <v>3</v>
      </c>
      <c r="AJ39" s="5">
        <v>2</v>
      </c>
      <c r="AK39" s="5">
        <v>2</v>
      </c>
      <c r="AL39" s="5">
        <v>1</v>
      </c>
      <c r="AM39" s="5">
        <v>2</v>
      </c>
      <c r="AN39" s="5">
        <v>2</v>
      </c>
      <c r="AO39" s="5">
        <v>1</v>
      </c>
      <c r="AP39" s="5">
        <v>2</v>
      </c>
      <c r="AQ39" s="5">
        <v>1</v>
      </c>
      <c r="AS39" s="5">
        <v>2</v>
      </c>
      <c r="AT39" s="5">
        <v>1</v>
      </c>
      <c r="AU39" s="5">
        <v>3</v>
      </c>
      <c r="AV39" s="5">
        <v>2</v>
      </c>
      <c r="AW39" s="5">
        <v>1</v>
      </c>
      <c r="AZ39" s="5">
        <v>1</v>
      </c>
      <c r="BA39" s="5">
        <v>2</v>
      </c>
      <c r="BB39" s="5">
        <v>3</v>
      </c>
      <c r="BD39" s="5">
        <v>2</v>
      </c>
      <c r="BE39" s="5">
        <v>1</v>
      </c>
      <c r="BF39" s="5">
        <v>1</v>
      </c>
      <c r="BJ39" s="5">
        <v>1</v>
      </c>
      <c r="BK39" s="5" t="s">
        <v>497</v>
      </c>
      <c r="BL39" s="5">
        <v>2</v>
      </c>
      <c r="BM39" s="5">
        <v>1</v>
      </c>
      <c r="BN39" s="5">
        <v>4</v>
      </c>
      <c r="BO39" s="5">
        <v>2</v>
      </c>
      <c r="BP39" s="5">
        <v>2</v>
      </c>
      <c r="BQ39" s="5">
        <v>1</v>
      </c>
      <c r="BR39" s="5">
        <v>4</v>
      </c>
      <c r="BS39" s="5">
        <v>3</v>
      </c>
      <c r="BT39" s="5">
        <v>1</v>
      </c>
      <c r="BU39" s="5">
        <v>3</v>
      </c>
      <c r="BV39" s="5">
        <v>3</v>
      </c>
      <c r="BW39" s="5">
        <v>3</v>
      </c>
      <c r="BX39" s="5">
        <v>2</v>
      </c>
      <c r="BY39" s="5">
        <v>1</v>
      </c>
      <c r="BZ39" s="5">
        <v>4</v>
      </c>
      <c r="CA39" s="5">
        <v>5</v>
      </c>
      <c r="CC39" s="5">
        <v>4</v>
      </c>
      <c r="CD39" s="5">
        <v>2</v>
      </c>
      <c r="CE39" s="5">
        <v>2</v>
      </c>
      <c r="CF39" s="5">
        <v>1</v>
      </c>
    </row>
    <row r="40" spans="1:82" ht="15.75" customHeight="1">
      <c r="A40" s="5">
        <v>28</v>
      </c>
      <c r="B40" s="8" t="s">
        <v>386</v>
      </c>
      <c r="N40" s="5">
        <v>1</v>
      </c>
      <c r="AI40" s="5">
        <v>2</v>
      </c>
      <c r="AK40" s="5">
        <v>2</v>
      </c>
      <c r="AL40" s="5">
        <v>6</v>
      </c>
      <c r="AQ40" s="5">
        <v>3</v>
      </c>
      <c r="AY40" s="5">
        <v>1</v>
      </c>
      <c r="AZ40" s="5">
        <v>1</v>
      </c>
      <c r="BE40" s="5">
        <v>2</v>
      </c>
      <c r="BI40" s="5">
        <v>1</v>
      </c>
      <c r="BW40" s="5">
        <v>5</v>
      </c>
      <c r="BX40" s="5">
        <v>10</v>
      </c>
      <c r="CA40" s="5">
        <v>6</v>
      </c>
      <c r="CD40" s="5" t="s">
        <v>558</v>
      </c>
    </row>
    <row r="41" spans="1:79" ht="15.75" customHeight="1">
      <c r="A41" s="5">
        <v>29</v>
      </c>
      <c r="B41" s="8" t="s">
        <v>387</v>
      </c>
      <c r="H41" s="5">
        <v>1</v>
      </c>
      <c r="U41" s="5">
        <v>1</v>
      </c>
      <c r="X41" s="5">
        <v>1</v>
      </c>
      <c r="AC41" s="5">
        <v>1</v>
      </c>
      <c r="AQ41" s="5">
        <v>1</v>
      </c>
      <c r="BB41" s="5">
        <v>1</v>
      </c>
      <c r="BE41" s="5">
        <v>1</v>
      </c>
      <c r="BF41" s="5">
        <v>1</v>
      </c>
      <c r="BM41" s="5">
        <v>1</v>
      </c>
      <c r="BR41" s="5">
        <v>1</v>
      </c>
      <c r="BU41" s="5">
        <v>3</v>
      </c>
      <c r="BX41" s="5">
        <v>1</v>
      </c>
      <c r="BZ41" s="5">
        <v>1</v>
      </c>
      <c r="CA41" s="5">
        <v>3</v>
      </c>
    </row>
    <row r="42" spans="1:84" ht="15.75" customHeight="1">
      <c r="A42" s="5">
        <v>30</v>
      </c>
      <c r="B42" s="8" t="s">
        <v>388</v>
      </c>
      <c r="U42" s="5">
        <v>4</v>
      </c>
      <c r="V42" s="5">
        <v>5</v>
      </c>
      <c r="X42" s="5">
        <v>3</v>
      </c>
      <c r="AG42" s="5">
        <v>3</v>
      </c>
      <c r="AH42" s="5">
        <v>1</v>
      </c>
      <c r="AJ42" s="5">
        <v>3</v>
      </c>
      <c r="AK42" s="5">
        <v>2</v>
      </c>
      <c r="AS42" s="5">
        <v>1</v>
      </c>
      <c r="AV42" s="5">
        <v>1</v>
      </c>
      <c r="AX42" s="5">
        <v>1</v>
      </c>
      <c r="AY42" s="5">
        <v>2</v>
      </c>
      <c r="BE42" s="5">
        <v>2</v>
      </c>
      <c r="BF42" s="5">
        <v>1</v>
      </c>
      <c r="BG42" s="5">
        <v>3</v>
      </c>
      <c r="BI42" s="5">
        <v>1</v>
      </c>
      <c r="BL42" s="5">
        <v>2</v>
      </c>
      <c r="BM42" s="5">
        <v>2</v>
      </c>
      <c r="BO42" s="5">
        <v>1</v>
      </c>
      <c r="BQ42" s="5">
        <v>3</v>
      </c>
      <c r="BR42" s="5">
        <v>2</v>
      </c>
      <c r="BT42" s="5">
        <v>2</v>
      </c>
      <c r="BU42" s="5">
        <v>2</v>
      </c>
      <c r="BX42" s="5">
        <v>1</v>
      </c>
      <c r="CF42" s="5">
        <v>1</v>
      </c>
    </row>
    <row r="43" spans="1:84" ht="15.75" customHeight="1">
      <c r="A43" s="5">
        <v>31</v>
      </c>
      <c r="B43" s="8" t="s">
        <v>389</v>
      </c>
      <c r="S43" s="5">
        <v>3</v>
      </c>
      <c r="T43" s="5">
        <v>3</v>
      </c>
      <c r="V43" s="5">
        <v>5</v>
      </c>
      <c r="W43" s="5">
        <v>1</v>
      </c>
      <c r="X43" s="5">
        <v>7</v>
      </c>
      <c r="Y43" s="5">
        <v>7</v>
      </c>
      <c r="AD43" s="5">
        <v>5</v>
      </c>
      <c r="AE43" s="5">
        <v>3</v>
      </c>
      <c r="AI43" s="5">
        <v>1</v>
      </c>
      <c r="AJ43" s="5">
        <v>1</v>
      </c>
      <c r="AK43" s="5">
        <v>2</v>
      </c>
      <c r="AM43" s="5">
        <v>1</v>
      </c>
      <c r="AN43" s="5">
        <v>1</v>
      </c>
      <c r="AO43" s="5">
        <v>1</v>
      </c>
      <c r="AP43" s="5">
        <v>2</v>
      </c>
      <c r="AQ43" s="5">
        <v>3</v>
      </c>
      <c r="AT43" s="5">
        <v>1</v>
      </c>
      <c r="AU43" s="5">
        <v>3</v>
      </c>
      <c r="AY43" s="5">
        <v>1</v>
      </c>
      <c r="AZ43" s="5">
        <v>1</v>
      </c>
      <c r="BD43" s="5">
        <v>2</v>
      </c>
      <c r="BE43" s="5">
        <v>2</v>
      </c>
      <c r="BH43" s="5">
        <v>4</v>
      </c>
      <c r="BI43" s="5">
        <v>3</v>
      </c>
      <c r="BK43" s="5">
        <v>2</v>
      </c>
      <c r="BO43" s="5">
        <v>3</v>
      </c>
      <c r="BP43" s="5">
        <v>3</v>
      </c>
      <c r="BQ43" s="5">
        <v>3</v>
      </c>
      <c r="BR43" s="5">
        <v>2</v>
      </c>
      <c r="BS43" s="5">
        <v>3</v>
      </c>
      <c r="BT43" s="5">
        <v>1</v>
      </c>
      <c r="BU43" s="5">
        <v>2</v>
      </c>
      <c r="BW43" s="5">
        <v>4</v>
      </c>
      <c r="BX43" s="5">
        <v>3</v>
      </c>
      <c r="BY43" s="5">
        <v>4</v>
      </c>
      <c r="CB43" s="5">
        <v>4</v>
      </c>
      <c r="CC43" s="5">
        <v>1</v>
      </c>
      <c r="CD43" s="5">
        <v>2</v>
      </c>
      <c r="CF43" s="5">
        <v>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&amp;C&amp;"Arial,Regular"&amp;10&amp;A</oddHeader>
    <oddFooter>&amp;C&amp;"Arial,Regular"&amp;10Page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162"/>
  <sheetViews>
    <sheetView zoomScale="80" zoomScaleNormal="80" zoomScalePageLayoutView="0" workbookViewId="0" topLeftCell="A5">
      <pane xSplit="4170" ySplit="480" topLeftCell="D119" activePane="bottomLeft" state="split"/>
      <selection pane="topLeft" activeCell="I32" sqref="I32"/>
      <selection pane="topRight" activeCell="I5" sqref="I5"/>
      <selection pane="bottomLeft" activeCell="A72" sqref="A72"/>
      <selection pane="bottomRight" activeCell="BU6" sqref="BU6"/>
    </sheetView>
  </sheetViews>
  <sheetFormatPr defaultColWidth="9.28125" defaultRowHeight="15"/>
  <cols>
    <col min="1" max="1" width="29.28125" style="0" customWidth="1"/>
    <col min="2" max="2" width="8.7109375" style="0" customWidth="1"/>
    <col min="3" max="3" width="7.421875" style="0" customWidth="1"/>
    <col min="4" max="32" width="11.7109375" style="0" customWidth="1"/>
    <col min="33" max="33" width="11.7109375" style="16" customWidth="1"/>
    <col min="34" max="85" width="11.7109375" style="0" customWidth="1"/>
  </cols>
  <sheetData>
    <row r="1" spans="1:86" ht="15" customHeight="1" hidden="1">
      <c r="A1" t="s">
        <v>0</v>
      </c>
      <c r="D1">
        <v>1992</v>
      </c>
      <c r="E1">
        <v>1992</v>
      </c>
      <c r="F1">
        <v>1993</v>
      </c>
      <c r="G1">
        <v>1993</v>
      </c>
      <c r="H1">
        <v>1993</v>
      </c>
      <c r="I1">
        <v>1993</v>
      </c>
      <c r="J1">
        <v>1994</v>
      </c>
      <c r="K1">
        <v>1994</v>
      </c>
      <c r="L1">
        <v>1994</v>
      </c>
      <c r="M1">
        <v>1994</v>
      </c>
      <c r="N1">
        <v>1995</v>
      </c>
      <c r="O1">
        <v>1995</v>
      </c>
      <c r="P1">
        <v>1995</v>
      </c>
      <c r="Q1">
        <v>1995</v>
      </c>
      <c r="R1">
        <v>1996</v>
      </c>
      <c r="S1">
        <v>1996</v>
      </c>
      <c r="T1">
        <v>1996</v>
      </c>
      <c r="U1">
        <v>1996</v>
      </c>
      <c r="V1">
        <v>1997</v>
      </c>
      <c r="W1">
        <v>1997</v>
      </c>
      <c r="X1">
        <v>1997</v>
      </c>
      <c r="Y1">
        <v>1997</v>
      </c>
      <c r="Z1">
        <v>1998</v>
      </c>
      <c r="AA1">
        <v>1998</v>
      </c>
      <c r="AB1">
        <v>1998</v>
      </c>
      <c r="AC1">
        <v>1998</v>
      </c>
      <c r="AD1">
        <v>1999</v>
      </c>
      <c r="AE1">
        <v>1999</v>
      </c>
      <c r="AF1">
        <v>1999</v>
      </c>
      <c r="AH1">
        <v>1999</v>
      </c>
      <c r="AI1">
        <v>2000</v>
      </c>
      <c r="AJ1">
        <v>2000</v>
      </c>
      <c r="AK1">
        <v>2000</v>
      </c>
      <c r="AL1">
        <v>2000</v>
      </c>
      <c r="AM1">
        <v>2001</v>
      </c>
      <c r="AN1">
        <v>2001</v>
      </c>
      <c r="AO1">
        <v>2001</v>
      </c>
      <c r="AP1">
        <v>2001</v>
      </c>
      <c r="AQ1">
        <v>2002</v>
      </c>
      <c r="AR1">
        <v>2002</v>
      </c>
      <c r="AS1">
        <v>2002</v>
      </c>
      <c r="AT1">
        <v>2002</v>
      </c>
      <c r="AU1">
        <v>2003</v>
      </c>
      <c r="AV1">
        <v>2003</v>
      </c>
      <c r="AW1">
        <v>2003</v>
      </c>
      <c r="AX1">
        <v>2003</v>
      </c>
      <c r="AY1">
        <v>2004</v>
      </c>
      <c r="AZ1">
        <v>2004</v>
      </c>
      <c r="BA1">
        <v>2004</v>
      </c>
      <c r="BB1">
        <v>2004</v>
      </c>
      <c r="BC1">
        <v>2005</v>
      </c>
      <c r="BD1">
        <v>2005</v>
      </c>
      <c r="BE1">
        <v>2005</v>
      </c>
      <c r="BF1">
        <v>2005</v>
      </c>
      <c r="BG1">
        <v>2006</v>
      </c>
      <c r="BH1">
        <v>2006</v>
      </c>
      <c r="BI1">
        <v>2006</v>
      </c>
      <c r="BJ1">
        <v>2006</v>
      </c>
      <c r="BK1">
        <v>2007</v>
      </c>
      <c r="BL1">
        <v>2007</v>
      </c>
      <c r="BM1">
        <v>2007</v>
      </c>
      <c r="BN1">
        <v>2007</v>
      </c>
      <c r="BO1">
        <v>2008</v>
      </c>
      <c r="BP1">
        <v>2008</v>
      </c>
      <c r="BQ1">
        <v>2008</v>
      </c>
      <c r="BR1">
        <v>2008</v>
      </c>
      <c r="BS1">
        <v>2009</v>
      </c>
      <c r="BT1">
        <v>2009</v>
      </c>
      <c r="BU1">
        <v>2009</v>
      </c>
      <c r="BV1">
        <v>2009</v>
      </c>
      <c r="BW1">
        <v>2010</v>
      </c>
      <c r="BX1">
        <v>2010</v>
      </c>
      <c r="BY1">
        <v>2010</v>
      </c>
      <c r="BZ1">
        <v>2010</v>
      </c>
      <c r="CA1">
        <v>2011</v>
      </c>
      <c r="CB1">
        <v>2011</v>
      </c>
      <c r="CC1">
        <v>2011</v>
      </c>
      <c r="CD1">
        <v>2011</v>
      </c>
      <c r="CE1">
        <v>2012</v>
      </c>
      <c r="CF1">
        <v>2012</v>
      </c>
      <c r="CG1">
        <v>2012</v>
      </c>
      <c r="CH1">
        <v>2012</v>
      </c>
    </row>
    <row r="2" spans="1:86" ht="15" customHeight="1" hidden="1">
      <c r="A2" t="s">
        <v>1</v>
      </c>
      <c r="D2">
        <v>3</v>
      </c>
      <c r="E2">
        <v>4</v>
      </c>
      <c r="F2">
        <v>1</v>
      </c>
      <c r="G2">
        <v>2</v>
      </c>
      <c r="H2">
        <v>3</v>
      </c>
      <c r="I2">
        <v>4</v>
      </c>
      <c r="J2">
        <v>1</v>
      </c>
      <c r="K2">
        <v>2</v>
      </c>
      <c r="L2">
        <v>3</v>
      </c>
      <c r="M2">
        <v>4</v>
      </c>
      <c r="N2">
        <v>1</v>
      </c>
      <c r="O2">
        <v>2</v>
      </c>
      <c r="P2">
        <v>3</v>
      </c>
      <c r="Q2">
        <v>4</v>
      </c>
      <c r="R2">
        <v>1</v>
      </c>
      <c r="S2">
        <v>2</v>
      </c>
      <c r="T2">
        <v>3</v>
      </c>
      <c r="U2">
        <v>4</v>
      </c>
      <c r="V2">
        <v>1</v>
      </c>
      <c r="W2">
        <v>2</v>
      </c>
      <c r="X2">
        <v>3</v>
      </c>
      <c r="Y2">
        <v>4</v>
      </c>
      <c r="Z2">
        <v>1</v>
      </c>
      <c r="AA2">
        <v>2</v>
      </c>
      <c r="AB2">
        <v>3</v>
      </c>
      <c r="AC2">
        <v>4</v>
      </c>
      <c r="AD2">
        <v>1</v>
      </c>
      <c r="AE2">
        <v>2</v>
      </c>
      <c r="AF2">
        <v>3</v>
      </c>
      <c r="AH2">
        <v>4</v>
      </c>
      <c r="AI2">
        <v>1</v>
      </c>
      <c r="AJ2">
        <v>2</v>
      </c>
      <c r="AK2">
        <v>3</v>
      </c>
      <c r="AL2">
        <v>4</v>
      </c>
      <c r="AM2">
        <v>1</v>
      </c>
      <c r="AN2">
        <v>2</v>
      </c>
      <c r="AO2">
        <v>3</v>
      </c>
      <c r="AP2">
        <v>4</v>
      </c>
      <c r="AQ2">
        <v>1</v>
      </c>
      <c r="AR2">
        <v>2</v>
      </c>
      <c r="AS2">
        <v>3</v>
      </c>
      <c r="AT2">
        <v>4</v>
      </c>
      <c r="AU2">
        <v>1</v>
      </c>
      <c r="AV2">
        <v>2</v>
      </c>
      <c r="AW2">
        <v>3</v>
      </c>
      <c r="AX2">
        <v>4</v>
      </c>
      <c r="AY2">
        <v>1</v>
      </c>
      <c r="AZ2">
        <v>2</v>
      </c>
      <c r="BA2">
        <v>3</v>
      </c>
      <c r="BB2">
        <v>4</v>
      </c>
      <c r="BC2">
        <v>1</v>
      </c>
      <c r="BD2">
        <v>2</v>
      </c>
      <c r="BE2">
        <v>3</v>
      </c>
      <c r="BF2">
        <v>4</v>
      </c>
      <c r="BG2">
        <v>1</v>
      </c>
      <c r="BH2">
        <v>2</v>
      </c>
      <c r="BI2">
        <v>3</v>
      </c>
      <c r="BJ2">
        <v>4</v>
      </c>
      <c r="BK2">
        <v>1</v>
      </c>
      <c r="BL2">
        <v>2</v>
      </c>
      <c r="BM2">
        <v>3</v>
      </c>
      <c r="BN2">
        <v>4</v>
      </c>
      <c r="BO2">
        <v>1</v>
      </c>
      <c r="BP2">
        <v>2</v>
      </c>
      <c r="BQ2">
        <v>3</v>
      </c>
      <c r="BR2">
        <v>4</v>
      </c>
      <c r="BS2">
        <v>1</v>
      </c>
      <c r="BT2">
        <v>2</v>
      </c>
      <c r="BU2">
        <v>3</v>
      </c>
      <c r="BV2">
        <v>4</v>
      </c>
      <c r="BW2">
        <v>1</v>
      </c>
      <c r="BX2">
        <v>2</v>
      </c>
      <c r="BY2">
        <v>3</v>
      </c>
      <c r="BZ2">
        <v>4</v>
      </c>
      <c r="CA2">
        <v>1</v>
      </c>
      <c r="CB2">
        <v>2</v>
      </c>
      <c r="CC2">
        <v>3</v>
      </c>
      <c r="CD2">
        <v>4</v>
      </c>
      <c r="CE2">
        <v>1</v>
      </c>
      <c r="CF2">
        <v>2</v>
      </c>
      <c r="CG2">
        <v>3</v>
      </c>
      <c r="CH2">
        <v>4</v>
      </c>
    </row>
    <row r="3" spans="1:86" ht="15" customHeight="1" hidden="1">
      <c r="A3" t="s">
        <v>2</v>
      </c>
      <c r="D3">
        <v>199203</v>
      </c>
      <c r="E3">
        <v>199204</v>
      </c>
      <c r="F3">
        <v>199301</v>
      </c>
      <c r="G3">
        <v>199302</v>
      </c>
      <c r="H3">
        <v>199303</v>
      </c>
      <c r="I3">
        <v>199304</v>
      </c>
      <c r="J3">
        <v>199401</v>
      </c>
      <c r="K3">
        <v>199402</v>
      </c>
      <c r="L3">
        <v>199403</v>
      </c>
      <c r="M3">
        <v>199404</v>
      </c>
      <c r="N3">
        <v>199501</v>
      </c>
      <c r="O3">
        <v>199502</v>
      </c>
      <c r="P3">
        <v>199503</v>
      </c>
      <c r="Q3">
        <v>199504</v>
      </c>
      <c r="R3">
        <v>199601</v>
      </c>
      <c r="S3">
        <v>199602</v>
      </c>
      <c r="T3">
        <v>199603</v>
      </c>
      <c r="U3">
        <v>199604</v>
      </c>
      <c r="V3">
        <v>199701</v>
      </c>
      <c r="W3">
        <v>199702</v>
      </c>
      <c r="X3">
        <v>199703</v>
      </c>
      <c r="Y3">
        <v>199704</v>
      </c>
      <c r="Z3">
        <v>199801</v>
      </c>
      <c r="AA3">
        <v>199802</v>
      </c>
      <c r="AB3">
        <v>199803</v>
      </c>
      <c r="AC3">
        <v>199804</v>
      </c>
      <c r="AD3">
        <v>199901</v>
      </c>
      <c r="AE3">
        <v>199902</v>
      </c>
      <c r="AF3">
        <v>199903</v>
      </c>
      <c r="AH3">
        <v>199904</v>
      </c>
      <c r="AI3">
        <v>200001</v>
      </c>
      <c r="AJ3">
        <v>200002</v>
      </c>
      <c r="AK3">
        <v>200003</v>
      </c>
      <c r="AL3">
        <v>200004</v>
      </c>
      <c r="AM3">
        <v>200101</v>
      </c>
      <c r="AN3">
        <v>200102</v>
      </c>
      <c r="AO3">
        <v>200103</v>
      </c>
      <c r="AP3">
        <v>200104</v>
      </c>
      <c r="AQ3">
        <v>200201</v>
      </c>
      <c r="AR3">
        <v>200202</v>
      </c>
      <c r="AS3">
        <v>200203</v>
      </c>
      <c r="AT3">
        <v>200204</v>
      </c>
      <c r="AU3">
        <v>200301</v>
      </c>
      <c r="AV3">
        <v>200302</v>
      </c>
      <c r="AW3">
        <v>200303</v>
      </c>
      <c r="AX3">
        <v>200304</v>
      </c>
      <c r="AY3">
        <v>200401</v>
      </c>
      <c r="AZ3">
        <v>200402</v>
      </c>
      <c r="BA3">
        <v>200403</v>
      </c>
      <c r="BB3">
        <v>200404</v>
      </c>
      <c r="BC3">
        <v>200501</v>
      </c>
      <c r="BD3">
        <v>200502</v>
      </c>
      <c r="BE3">
        <v>200503</v>
      </c>
      <c r="BF3">
        <v>200504</v>
      </c>
      <c r="BG3">
        <v>200601</v>
      </c>
      <c r="BH3">
        <v>200602</v>
      </c>
      <c r="BI3">
        <v>200603</v>
      </c>
      <c r="BJ3">
        <v>200604</v>
      </c>
      <c r="BK3">
        <v>200701</v>
      </c>
      <c r="BL3">
        <v>200702</v>
      </c>
      <c r="BM3">
        <v>200703</v>
      </c>
      <c r="BN3">
        <v>200704</v>
      </c>
      <c r="BO3">
        <v>200801</v>
      </c>
      <c r="BP3">
        <v>200802</v>
      </c>
      <c r="BQ3">
        <v>200803</v>
      </c>
      <c r="BR3">
        <v>200804</v>
      </c>
      <c r="BS3">
        <v>200901</v>
      </c>
      <c r="BT3">
        <v>200902</v>
      </c>
      <c r="BU3">
        <v>200903</v>
      </c>
      <c r="BV3">
        <v>200904</v>
      </c>
      <c r="BW3">
        <v>201001</v>
      </c>
      <c r="BX3">
        <v>201002</v>
      </c>
      <c r="BY3">
        <v>201003</v>
      </c>
      <c r="BZ3">
        <v>201004</v>
      </c>
      <c r="CA3">
        <v>201101</v>
      </c>
      <c r="CB3">
        <v>201102</v>
      </c>
      <c r="CC3">
        <v>201103</v>
      </c>
      <c r="CD3">
        <v>201104</v>
      </c>
      <c r="CE3">
        <v>201201</v>
      </c>
      <c r="CF3">
        <v>201202</v>
      </c>
      <c r="CG3">
        <v>201203</v>
      </c>
      <c r="CH3">
        <v>201204</v>
      </c>
    </row>
    <row r="4" spans="1:86" ht="87.75" customHeight="1" hidden="1">
      <c r="A4" s="1" t="s">
        <v>3</v>
      </c>
      <c r="B4" s="1"/>
      <c r="C4" s="1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  <c r="AG4" s="17"/>
      <c r="AH4" s="2" t="s">
        <v>33</v>
      </c>
      <c r="AI4" s="2" t="s">
        <v>34</v>
      </c>
      <c r="AJ4" s="2" t="s">
        <v>35</v>
      </c>
      <c r="AK4" s="2" t="s">
        <v>36</v>
      </c>
      <c r="AL4" s="2" t="s">
        <v>37</v>
      </c>
      <c r="AM4" s="2" t="s">
        <v>38</v>
      </c>
      <c r="AN4" s="2" t="s">
        <v>39</v>
      </c>
      <c r="AO4" s="2" t="s">
        <v>40</v>
      </c>
      <c r="AP4" s="2" t="s">
        <v>41</v>
      </c>
      <c r="AQ4" s="2" t="s">
        <v>42</v>
      </c>
      <c r="AR4" s="2" t="s">
        <v>43</v>
      </c>
      <c r="AS4" s="2" t="s">
        <v>44</v>
      </c>
      <c r="AT4" s="2" t="s">
        <v>45</v>
      </c>
      <c r="AU4" s="2" t="s">
        <v>46</v>
      </c>
      <c r="AV4" s="2" t="s">
        <v>47</v>
      </c>
      <c r="AW4" s="2" t="s">
        <v>48</v>
      </c>
      <c r="AX4" s="2" t="s">
        <v>49</v>
      </c>
      <c r="AY4" s="2" t="s">
        <v>50</v>
      </c>
      <c r="AZ4" s="2" t="s">
        <v>51</v>
      </c>
      <c r="BA4" s="2" t="s">
        <v>52</v>
      </c>
      <c r="BB4" s="2" t="s">
        <v>53</v>
      </c>
      <c r="BC4" s="2" t="s">
        <v>54</v>
      </c>
      <c r="BD4" s="2" t="s">
        <v>55</v>
      </c>
      <c r="BE4" s="2" t="s">
        <v>56</v>
      </c>
      <c r="BF4" s="2" t="s">
        <v>57</v>
      </c>
      <c r="BG4" s="2" t="s">
        <v>58</v>
      </c>
      <c r="BH4" s="2" t="s">
        <v>59</v>
      </c>
      <c r="BI4" s="2" t="s">
        <v>60</v>
      </c>
      <c r="BJ4" s="2" t="s">
        <v>61</v>
      </c>
      <c r="BK4" s="2" t="s">
        <v>62</v>
      </c>
      <c r="BL4" s="2" t="s">
        <v>63</v>
      </c>
      <c r="BM4" s="2" t="s">
        <v>64</v>
      </c>
      <c r="BN4" s="2" t="s">
        <v>65</v>
      </c>
      <c r="BO4" s="2" t="s">
        <v>66</v>
      </c>
      <c r="BP4" s="2" t="s">
        <v>67</v>
      </c>
      <c r="BQ4" s="2" t="s">
        <v>68</v>
      </c>
      <c r="BR4" s="2" t="s">
        <v>69</v>
      </c>
      <c r="BS4" s="2" t="s">
        <v>70</v>
      </c>
      <c r="BT4" s="2" t="s">
        <v>71</v>
      </c>
      <c r="BU4" s="2" t="s">
        <v>72</v>
      </c>
      <c r="BV4" s="2" t="s">
        <v>73</v>
      </c>
      <c r="BW4" s="2" t="s">
        <v>74</v>
      </c>
      <c r="BX4" s="2" t="s">
        <v>75</v>
      </c>
      <c r="BY4" s="2" t="s">
        <v>76</v>
      </c>
      <c r="BZ4" s="2" t="s">
        <v>77</v>
      </c>
      <c r="CA4" s="2" t="s">
        <v>78</v>
      </c>
      <c r="CB4" s="2" t="s">
        <v>79</v>
      </c>
      <c r="CC4" s="2" t="s">
        <v>80</v>
      </c>
      <c r="CD4" s="2" t="s">
        <v>81</v>
      </c>
      <c r="CE4" s="2" t="s">
        <v>82</v>
      </c>
      <c r="CF4" s="2" t="s">
        <v>83</v>
      </c>
      <c r="CG4" s="2" t="s">
        <v>84</v>
      </c>
      <c r="CH4" s="2" t="s">
        <v>85</v>
      </c>
    </row>
    <row r="5" spans="4:85" s="14" customFormat="1" ht="15">
      <c r="D5" s="14" t="s">
        <v>86</v>
      </c>
      <c r="E5" s="14" t="s">
        <v>87</v>
      </c>
      <c r="F5" s="14" t="s">
        <v>88</v>
      </c>
      <c r="G5" s="14" t="s">
        <v>89</v>
      </c>
      <c r="H5" s="14" t="s">
        <v>90</v>
      </c>
      <c r="I5" s="14" t="s">
        <v>91</v>
      </c>
      <c r="J5" s="14" t="s">
        <v>92</v>
      </c>
      <c r="K5" s="14" t="s">
        <v>93</v>
      </c>
      <c r="L5" s="15" t="s">
        <v>94</v>
      </c>
      <c r="M5" s="14" t="s">
        <v>95</v>
      </c>
      <c r="N5" s="14" t="s">
        <v>96</v>
      </c>
      <c r="O5" s="14" t="s">
        <v>97</v>
      </c>
      <c r="P5" s="14" t="s">
        <v>98</v>
      </c>
      <c r="Q5" s="14" t="s">
        <v>99</v>
      </c>
      <c r="R5" s="14" t="s">
        <v>100</v>
      </c>
      <c r="S5" s="14" t="s">
        <v>101</v>
      </c>
      <c r="T5" s="14" t="s">
        <v>102</v>
      </c>
      <c r="U5" s="14" t="s">
        <v>103</v>
      </c>
      <c r="V5" s="14" t="s">
        <v>104</v>
      </c>
      <c r="W5" s="14" t="s">
        <v>105</v>
      </c>
      <c r="X5" s="14" t="s">
        <v>106</v>
      </c>
      <c r="Y5" s="14" t="s">
        <v>107</v>
      </c>
      <c r="Z5" s="14" t="s">
        <v>108</v>
      </c>
      <c r="AA5" s="14" t="s">
        <v>109</v>
      </c>
      <c r="AB5" s="14" t="s">
        <v>110</v>
      </c>
      <c r="AC5" s="14" t="s">
        <v>111</v>
      </c>
      <c r="AD5" s="14" t="s">
        <v>112</v>
      </c>
      <c r="AE5" s="14" t="s">
        <v>113</v>
      </c>
      <c r="AF5" s="14" t="s">
        <v>114</v>
      </c>
      <c r="AG5" s="18"/>
      <c r="AH5" s="14" t="s">
        <v>356</v>
      </c>
      <c r="AI5" s="14" t="s">
        <v>357</v>
      </c>
      <c r="AJ5" s="14" t="s">
        <v>358</v>
      </c>
      <c r="AK5" s="14" t="s">
        <v>359</v>
      </c>
      <c r="AL5" s="13" t="s">
        <v>308</v>
      </c>
      <c r="AM5" s="13" t="s">
        <v>309</v>
      </c>
      <c r="AN5" s="14" t="s">
        <v>310</v>
      </c>
      <c r="AO5" s="14" t="s">
        <v>311</v>
      </c>
      <c r="AP5" s="13" t="s">
        <v>312</v>
      </c>
      <c r="AQ5" s="14" t="s">
        <v>313</v>
      </c>
      <c r="AR5" s="14" t="s">
        <v>314</v>
      </c>
      <c r="AS5" s="14" t="s">
        <v>315</v>
      </c>
      <c r="AT5" s="14" t="s">
        <v>316</v>
      </c>
      <c r="AU5" s="14" t="s">
        <v>317</v>
      </c>
      <c r="AV5" s="14" t="s">
        <v>318</v>
      </c>
      <c r="AW5" s="14" t="s">
        <v>319</v>
      </c>
      <c r="AX5" s="14" t="s">
        <v>320</v>
      </c>
      <c r="AY5" s="14" t="s">
        <v>321</v>
      </c>
      <c r="AZ5" s="14" t="s">
        <v>322</v>
      </c>
      <c r="BA5" s="14" t="s">
        <v>323</v>
      </c>
      <c r="BB5" s="14" t="s">
        <v>324</v>
      </c>
      <c r="BC5" s="14" t="s">
        <v>325</v>
      </c>
      <c r="BD5" s="14" t="s">
        <v>326</v>
      </c>
      <c r="BE5" s="14" t="s">
        <v>327</v>
      </c>
      <c r="BF5" s="14" t="s">
        <v>328</v>
      </c>
      <c r="BG5" s="14" t="s">
        <v>329</v>
      </c>
      <c r="BH5" s="14" t="s">
        <v>330</v>
      </c>
      <c r="BI5" s="14" t="s">
        <v>331</v>
      </c>
      <c r="BJ5" s="14" t="s">
        <v>332</v>
      </c>
      <c r="BK5" s="14" t="s">
        <v>333</v>
      </c>
      <c r="BL5" s="14" t="s">
        <v>334</v>
      </c>
      <c r="BM5" s="14" t="s">
        <v>335</v>
      </c>
      <c r="BN5" s="14" t="s">
        <v>336</v>
      </c>
      <c r="BO5" s="14" t="s">
        <v>337</v>
      </c>
      <c r="BP5" s="14" t="s">
        <v>338</v>
      </c>
      <c r="BQ5" s="14" t="s">
        <v>339</v>
      </c>
      <c r="BR5" s="14" t="s">
        <v>340</v>
      </c>
      <c r="BS5" s="14" t="s">
        <v>341</v>
      </c>
      <c r="BT5" s="14" t="s">
        <v>342</v>
      </c>
      <c r="BU5" s="14" t="s">
        <v>343</v>
      </c>
      <c r="BV5" s="14" t="s">
        <v>344</v>
      </c>
      <c r="BW5" s="14" t="s">
        <v>345</v>
      </c>
      <c r="BX5" s="14" t="s">
        <v>346</v>
      </c>
      <c r="BY5" s="14" t="s">
        <v>347</v>
      </c>
      <c r="BZ5" s="14" t="s">
        <v>348</v>
      </c>
      <c r="CA5" s="14" t="s">
        <v>349</v>
      </c>
      <c r="CB5" s="14" t="s">
        <v>350</v>
      </c>
      <c r="CC5" s="14" t="s">
        <v>351</v>
      </c>
      <c r="CD5" s="14" t="s">
        <v>352</v>
      </c>
      <c r="CE5" s="14" t="s">
        <v>353</v>
      </c>
      <c r="CF5" s="14" t="s">
        <v>354</v>
      </c>
      <c r="CG5" s="14" t="s">
        <v>355</v>
      </c>
    </row>
    <row r="6" spans="1:73" ht="12" customHeight="1">
      <c r="A6" t="s">
        <v>115</v>
      </c>
      <c r="B6">
        <f aca="true" t="shared" si="0" ref="B6:B12">COUNTIF(C6:CG6,"joined")</f>
        <v>0</v>
      </c>
      <c r="BU6" t="s">
        <v>569</v>
      </c>
    </row>
    <row r="7" spans="1:2" ht="12" customHeight="1">
      <c r="A7" t="s">
        <v>116</v>
      </c>
      <c r="B7">
        <f t="shared" si="0"/>
        <v>0</v>
      </c>
    </row>
    <row r="8" spans="1:8" ht="12" customHeight="1">
      <c r="A8" t="s">
        <v>117</v>
      </c>
      <c r="B8">
        <f t="shared" si="0"/>
        <v>1</v>
      </c>
      <c r="H8" t="s">
        <v>568</v>
      </c>
    </row>
    <row r="9" spans="1:2" ht="12" customHeight="1">
      <c r="A9" t="s">
        <v>118</v>
      </c>
      <c r="B9">
        <f t="shared" si="0"/>
        <v>0</v>
      </c>
    </row>
    <row r="10" spans="1:2" ht="12" customHeight="1">
      <c r="A10" t="s">
        <v>119</v>
      </c>
      <c r="B10">
        <f t="shared" si="0"/>
        <v>0</v>
      </c>
    </row>
    <row r="11" spans="1:7" ht="12.75" customHeight="1">
      <c r="A11" t="s">
        <v>120</v>
      </c>
      <c r="B11">
        <f t="shared" si="0"/>
        <v>0</v>
      </c>
      <c r="G11" t="s">
        <v>121</v>
      </c>
    </row>
    <row r="12" spans="1:4" ht="12" customHeight="1">
      <c r="A12" t="s">
        <v>122</v>
      </c>
      <c r="B12">
        <f t="shared" si="0"/>
        <v>0</v>
      </c>
      <c r="D12" t="s">
        <v>121</v>
      </c>
    </row>
    <row r="13" spans="1:5" ht="12" customHeight="1">
      <c r="A13" t="s">
        <v>123</v>
      </c>
      <c r="B13">
        <f>COUNTIF(C13:CG13,"joined")</f>
        <v>1</v>
      </c>
      <c r="D13" t="s">
        <v>124</v>
      </c>
      <c r="E13" t="s">
        <v>125</v>
      </c>
    </row>
    <row r="14" spans="1:8" ht="12" customHeight="1">
      <c r="A14" t="s">
        <v>126</v>
      </c>
      <c r="B14">
        <f aca="true" t="shared" si="1" ref="B14:B77">COUNTIF(C14:CG14,"joined")</f>
        <v>0</v>
      </c>
      <c r="H14" t="s">
        <v>569</v>
      </c>
    </row>
    <row r="15" spans="1:4" ht="12.75" customHeight="1">
      <c r="A15" t="s">
        <v>127</v>
      </c>
      <c r="B15">
        <f t="shared" si="1"/>
        <v>0</v>
      </c>
      <c r="D15" t="s">
        <v>569</v>
      </c>
    </row>
    <row r="16" spans="1:2" ht="12" customHeight="1">
      <c r="A16" t="s">
        <v>128</v>
      </c>
      <c r="B16">
        <f t="shared" si="1"/>
        <v>0</v>
      </c>
    </row>
    <row r="17" spans="1:44" ht="12" customHeight="1">
      <c r="A17" t="s">
        <v>129</v>
      </c>
      <c r="B17">
        <f t="shared" si="1"/>
        <v>0</v>
      </c>
      <c r="AR17" t="s">
        <v>410</v>
      </c>
    </row>
    <row r="18" spans="1:5" ht="12" customHeight="1">
      <c r="A18" t="s">
        <v>130</v>
      </c>
      <c r="B18">
        <f t="shared" si="1"/>
        <v>1</v>
      </c>
      <c r="D18" t="s">
        <v>124</v>
      </c>
      <c r="E18" t="s">
        <v>125</v>
      </c>
    </row>
    <row r="19" spans="1:9" ht="12.75" customHeight="1">
      <c r="A19" t="s">
        <v>131</v>
      </c>
      <c r="B19">
        <f t="shared" si="1"/>
        <v>0</v>
      </c>
      <c r="D19" t="s">
        <v>132</v>
      </c>
      <c r="E19" t="s">
        <v>133</v>
      </c>
      <c r="H19" t="s">
        <v>134</v>
      </c>
      <c r="I19" t="s">
        <v>135</v>
      </c>
    </row>
    <row r="20" spans="1:6" ht="12" customHeight="1">
      <c r="A20" t="s">
        <v>136</v>
      </c>
      <c r="B20">
        <f t="shared" si="1"/>
        <v>1</v>
      </c>
      <c r="D20" t="s">
        <v>132</v>
      </c>
      <c r="E20" t="s">
        <v>133</v>
      </c>
      <c r="F20" t="s">
        <v>568</v>
      </c>
    </row>
    <row r="21" spans="1:7" ht="12" customHeight="1">
      <c r="A21" t="s">
        <v>137</v>
      </c>
      <c r="B21">
        <f t="shared" si="1"/>
        <v>0</v>
      </c>
      <c r="E21" t="s">
        <v>138</v>
      </c>
      <c r="G21" t="s">
        <v>138</v>
      </c>
    </row>
    <row r="22" spans="1:36" ht="12" customHeight="1">
      <c r="A22" t="s">
        <v>139</v>
      </c>
      <c r="B22">
        <f t="shared" si="1"/>
        <v>0</v>
      </c>
      <c r="E22" t="s">
        <v>138</v>
      </c>
      <c r="G22" t="s">
        <v>138</v>
      </c>
      <c r="AJ22" t="s">
        <v>410</v>
      </c>
    </row>
    <row r="23" spans="1:8" ht="12.75" customHeight="1">
      <c r="A23" t="s">
        <v>502</v>
      </c>
      <c r="B23">
        <f t="shared" si="1"/>
        <v>1</v>
      </c>
      <c r="F23" t="s">
        <v>138</v>
      </c>
      <c r="H23" t="s">
        <v>125</v>
      </c>
    </row>
    <row r="24" spans="1:8" ht="12" customHeight="1">
      <c r="A24" t="s">
        <v>244</v>
      </c>
      <c r="B24">
        <f t="shared" si="1"/>
        <v>1</v>
      </c>
      <c r="F24" t="s">
        <v>138</v>
      </c>
      <c r="H24" t="s">
        <v>125</v>
      </c>
    </row>
    <row r="25" spans="1:8" ht="12.75" customHeight="1">
      <c r="A25" t="s">
        <v>141</v>
      </c>
      <c r="B25">
        <f t="shared" si="1"/>
        <v>0</v>
      </c>
      <c r="F25" t="s">
        <v>142</v>
      </c>
      <c r="H25" t="s">
        <v>143</v>
      </c>
    </row>
    <row r="26" spans="1:36" ht="12.75" customHeight="1">
      <c r="A26" t="s">
        <v>144</v>
      </c>
      <c r="B26">
        <f t="shared" si="1"/>
        <v>1</v>
      </c>
      <c r="G26" t="s">
        <v>132</v>
      </c>
      <c r="H26" t="s">
        <v>133</v>
      </c>
      <c r="I26" t="s">
        <v>134</v>
      </c>
      <c r="L26" t="s">
        <v>125</v>
      </c>
      <c r="AJ26" t="s">
        <v>411</v>
      </c>
    </row>
    <row r="27" spans="1:10" ht="12" customHeight="1">
      <c r="A27" t="s">
        <v>145</v>
      </c>
      <c r="B27">
        <f t="shared" si="1"/>
        <v>1</v>
      </c>
      <c r="H27" t="s">
        <v>132</v>
      </c>
      <c r="I27" t="s">
        <v>133</v>
      </c>
      <c r="J27" t="s">
        <v>125</v>
      </c>
    </row>
    <row r="28" spans="1:9" ht="12" customHeight="1">
      <c r="A28" t="s">
        <v>146</v>
      </c>
      <c r="B28">
        <f t="shared" si="1"/>
        <v>0</v>
      </c>
      <c r="H28" t="s">
        <v>132</v>
      </c>
      <c r="I28" t="s">
        <v>133</v>
      </c>
    </row>
    <row r="29" spans="1:11" ht="12" customHeight="1">
      <c r="A29" t="s">
        <v>147</v>
      </c>
      <c r="B29">
        <f t="shared" si="1"/>
        <v>1</v>
      </c>
      <c r="H29" t="s">
        <v>132</v>
      </c>
      <c r="I29" t="s">
        <v>133</v>
      </c>
      <c r="J29" t="s">
        <v>134</v>
      </c>
      <c r="K29" t="s">
        <v>125</v>
      </c>
    </row>
    <row r="30" spans="1:8" ht="12" customHeight="1">
      <c r="A30" t="s">
        <v>148</v>
      </c>
      <c r="B30">
        <f t="shared" si="1"/>
        <v>1</v>
      </c>
      <c r="H30" t="s">
        <v>125</v>
      </c>
    </row>
    <row r="31" spans="1:11" ht="12" customHeight="1">
      <c r="A31" t="s">
        <v>149</v>
      </c>
      <c r="B31">
        <f t="shared" si="1"/>
        <v>1</v>
      </c>
      <c r="I31" t="s">
        <v>568</v>
      </c>
      <c r="J31" t="s">
        <v>133</v>
      </c>
      <c r="K31" t="s">
        <v>134</v>
      </c>
    </row>
    <row r="32" spans="1:49" ht="12.75" customHeight="1">
      <c r="A32" t="s">
        <v>150</v>
      </c>
      <c r="B32">
        <f t="shared" si="1"/>
        <v>1</v>
      </c>
      <c r="H32" t="s">
        <v>133</v>
      </c>
      <c r="I32" t="s">
        <v>125</v>
      </c>
      <c r="AW32" t="s">
        <v>410</v>
      </c>
    </row>
    <row r="33" spans="1:8" ht="12.75" customHeight="1">
      <c r="A33" t="s">
        <v>151</v>
      </c>
      <c r="B33">
        <f t="shared" si="1"/>
        <v>0</v>
      </c>
      <c r="H33" t="s">
        <v>132</v>
      </c>
    </row>
    <row r="34" spans="1:18" ht="12" customHeight="1">
      <c r="A34" t="s">
        <v>152</v>
      </c>
      <c r="B34">
        <f t="shared" si="1"/>
        <v>1</v>
      </c>
      <c r="I34" t="s">
        <v>153</v>
      </c>
      <c r="R34" t="s">
        <v>125</v>
      </c>
    </row>
    <row r="35" spans="1:9" ht="12.75" customHeight="1">
      <c r="A35" t="s">
        <v>154</v>
      </c>
      <c r="B35">
        <f t="shared" si="1"/>
        <v>0</v>
      </c>
      <c r="I35" t="s">
        <v>153</v>
      </c>
    </row>
    <row r="36" spans="1:9" ht="12" customHeight="1">
      <c r="A36" t="s">
        <v>155</v>
      </c>
      <c r="B36">
        <f t="shared" si="1"/>
        <v>0</v>
      </c>
      <c r="I36" t="s">
        <v>132</v>
      </c>
    </row>
    <row r="37" spans="1:10" ht="15">
      <c r="A37" t="s">
        <v>156</v>
      </c>
      <c r="B37">
        <f t="shared" si="1"/>
        <v>0</v>
      </c>
      <c r="J37" t="s">
        <v>132</v>
      </c>
    </row>
    <row r="38" spans="1:40" ht="15">
      <c r="A38" t="s">
        <v>157</v>
      </c>
      <c r="B38">
        <f t="shared" si="1"/>
        <v>1</v>
      </c>
      <c r="J38" t="s">
        <v>132</v>
      </c>
      <c r="K38" t="s">
        <v>133</v>
      </c>
      <c r="L38" t="s">
        <v>134</v>
      </c>
      <c r="M38" t="s">
        <v>125</v>
      </c>
      <c r="AN38" t="s">
        <v>426</v>
      </c>
    </row>
    <row r="39" spans="1:10" ht="15">
      <c r="A39" t="s">
        <v>158</v>
      </c>
      <c r="B39">
        <f t="shared" si="1"/>
        <v>0</v>
      </c>
      <c r="J39" t="s">
        <v>132</v>
      </c>
    </row>
    <row r="40" spans="1:10" ht="15">
      <c r="A40" t="s">
        <v>159</v>
      </c>
      <c r="B40">
        <f t="shared" si="1"/>
        <v>0</v>
      </c>
      <c r="J40" t="s">
        <v>132</v>
      </c>
    </row>
    <row r="41" spans="1:10" ht="15">
      <c r="A41" t="s">
        <v>160</v>
      </c>
      <c r="B41">
        <f t="shared" si="1"/>
        <v>0</v>
      </c>
      <c r="J41" t="s">
        <v>132</v>
      </c>
    </row>
    <row r="42" spans="1:10" ht="15">
      <c r="A42" t="s">
        <v>161</v>
      </c>
      <c r="B42">
        <f t="shared" si="1"/>
        <v>0</v>
      </c>
      <c r="J42" t="s">
        <v>132</v>
      </c>
    </row>
    <row r="43" spans="1:11" ht="15">
      <c r="A43" t="s">
        <v>162</v>
      </c>
      <c r="B43">
        <f t="shared" si="1"/>
        <v>0</v>
      </c>
      <c r="K43" t="s">
        <v>132</v>
      </c>
    </row>
    <row r="44" spans="1:31" ht="15">
      <c r="A44" t="s">
        <v>163</v>
      </c>
      <c r="B44">
        <f t="shared" si="1"/>
        <v>1</v>
      </c>
      <c r="K44" t="s">
        <v>132</v>
      </c>
      <c r="L44" t="s">
        <v>133</v>
      </c>
      <c r="M44" t="s">
        <v>134</v>
      </c>
      <c r="N44" t="s">
        <v>138</v>
      </c>
      <c r="P44" s="4" t="s">
        <v>125</v>
      </c>
      <c r="AE44" t="s">
        <v>164</v>
      </c>
    </row>
    <row r="45" spans="1:23" ht="15">
      <c r="A45" t="s">
        <v>165</v>
      </c>
      <c r="B45">
        <f t="shared" si="1"/>
        <v>1</v>
      </c>
      <c r="W45" t="s">
        <v>125</v>
      </c>
    </row>
    <row r="46" spans="1:12" ht="15">
      <c r="A46" t="s">
        <v>166</v>
      </c>
      <c r="B46">
        <f t="shared" si="1"/>
        <v>0</v>
      </c>
      <c r="L46" t="s">
        <v>133</v>
      </c>
    </row>
    <row r="47" spans="1:12" ht="15">
      <c r="A47" t="s">
        <v>167</v>
      </c>
      <c r="B47">
        <f t="shared" si="1"/>
        <v>0</v>
      </c>
      <c r="L47" t="s">
        <v>134</v>
      </c>
    </row>
    <row r="48" spans="1:83" ht="15">
      <c r="A48" t="s">
        <v>168</v>
      </c>
      <c r="B48">
        <f t="shared" si="1"/>
        <v>1</v>
      </c>
      <c r="L48" t="s">
        <v>134</v>
      </c>
      <c r="M48" t="s">
        <v>138</v>
      </c>
      <c r="N48" t="s">
        <v>138</v>
      </c>
      <c r="V48" t="s">
        <v>138</v>
      </c>
      <c r="W48" t="s">
        <v>125</v>
      </c>
      <c r="CE48" t="s">
        <v>569</v>
      </c>
    </row>
    <row r="49" spans="1:49" ht="15">
      <c r="A49" t="s">
        <v>169</v>
      </c>
      <c r="B49">
        <f t="shared" si="1"/>
        <v>1</v>
      </c>
      <c r="L49" t="s">
        <v>134</v>
      </c>
      <c r="N49" t="s">
        <v>125</v>
      </c>
      <c r="AW49" t="s">
        <v>410</v>
      </c>
    </row>
    <row r="50" spans="1:12" ht="15">
      <c r="A50" t="s">
        <v>170</v>
      </c>
      <c r="B50">
        <f t="shared" si="1"/>
        <v>1</v>
      </c>
      <c r="L50" t="s">
        <v>125</v>
      </c>
    </row>
    <row r="51" spans="1:28" ht="15">
      <c r="A51" t="s">
        <v>171</v>
      </c>
      <c r="B51">
        <f t="shared" si="1"/>
        <v>1</v>
      </c>
      <c r="L51" t="s">
        <v>133</v>
      </c>
      <c r="M51" t="s">
        <v>125</v>
      </c>
      <c r="AB51" t="s">
        <v>172</v>
      </c>
    </row>
    <row r="52" spans="1:12" ht="15">
      <c r="A52" t="s">
        <v>173</v>
      </c>
      <c r="B52">
        <f t="shared" si="1"/>
        <v>0</v>
      </c>
      <c r="L52" t="s">
        <v>132</v>
      </c>
    </row>
    <row r="53" spans="1:13" ht="15">
      <c r="A53" t="s">
        <v>174</v>
      </c>
      <c r="B53">
        <f t="shared" si="1"/>
        <v>0</v>
      </c>
      <c r="L53" t="s">
        <v>132</v>
      </c>
      <c r="M53" t="s">
        <v>133</v>
      </c>
    </row>
    <row r="54" spans="1:13" ht="15">
      <c r="A54" t="s">
        <v>175</v>
      </c>
      <c r="B54">
        <f t="shared" si="1"/>
        <v>0</v>
      </c>
      <c r="L54" t="s">
        <v>132</v>
      </c>
      <c r="M54" t="s">
        <v>133</v>
      </c>
    </row>
    <row r="55" spans="1:12" ht="15">
      <c r="A55" t="s">
        <v>176</v>
      </c>
      <c r="B55">
        <f t="shared" si="1"/>
        <v>0</v>
      </c>
      <c r="L55" t="s">
        <v>133</v>
      </c>
    </row>
    <row r="56" spans="1:52" ht="15">
      <c r="A56" t="s">
        <v>177</v>
      </c>
      <c r="B56">
        <f t="shared" si="1"/>
        <v>1</v>
      </c>
      <c r="O56" t="s">
        <v>125</v>
      </c>
      <c r="AZ56" t="s">
        <v>461</v>
      </c>
    </row>
    <row r="57" spans="1:67" ht="15">
      <c r="A57" t="s">
        <v>178</v>
      </c>
      <c r="B57">
        <f t="shared" si="1"/>
        <v>0</v>
      </c>
      <c r="O57" t="s">
        <v>132</v>
      </c>
      <c r="Q57" t="s">
        <v>138</v>
      </c>
      <c r="BO57" t="s">
        <v>569</v>
      </c>
    </row>
    <row r="58" spans="1:38" ht="15">
      <c r="A58" t="s">
        <v>179</v>
      </c>
      <c r="B58">
        <f t="shared" si="1"/>
        <v>1</v>
      </c>
      <c r="O58" t="s">
        <v>133</v>
      </c>
      <c r="P58" t="s">
        <v>125</v>
      </c>
      <c r="AL58" t="s">
        <v>410</v>
      </c>
    </row>
    <row r="59" spans="1:15" ht="15">
      <c r="A59" t="s">
        <v>180</v>
      </c>
      <c r="B59">
        <f t="shared" si="1"/>
        <v>0</v>
      </c>
      <c r="O59" t="s">
        <v>133</v>
      </c>
    </row>
    <row r="60" spans="1:15" ht="15">
      <c r="A60" t="s">
        <v>181</v>
      </c>
      <c r="B60">
        <f t="shared" si="1"/>
        <v>0</v>
      </c>
      <c r="O60" t="s">
        <v>133</v>
      </c>
    </row>
    <row r="61" spans="1:44" ht="15">
      <c r="A61" t="s">
        <v>182</v>
      </c>
      <c r="B61">
        <f t="shared" si="1"/>
        <v>1</v>
      </c>
      <c r="O61" t="s">
        <v>134</v>
      </c>
      <c r="Q61" t="s">
        <v>138</v>
      </c>
      <c r="R61" t="s">
        <v>125</v>
      </c>
      <c r="AR61" t="s">
        <v>426</v>
      </c>
    </row>
    <row r="62" spans="1:28" ht="15">
      <c r="A62" t="s">
        <v>183</v>
      </c>
      <c r="B62">
        <f t="shared" si="1"/>
        <v>1</v>
      </c>
      <c r="R62" t="s">
        <v>125</v>
      </c>
      <c r="AB62" t="s">
        <v>172</v>
      </c>
    </row>
    <row r="63" spans="1:18" ht="15">
      <c r="A63" t="s">
        <v>184</v>
      </c>
      <c r="B63">
        <f t="shared" si="1"/>
        <v>1</v>
      </c>
      <c r="R63" t="s">
        <v>125</v>
      </c>
    </row>
    <row r="64" spans="1:18" ht="15">
      <c r="A64" t="s">
        <v>185</v>
      </c>
      <c r="B64">
        <f t="shared" si="1"/>
        <v>1</v>
      </c>
      <c r="R64" t="s">
        <v>125</v>
      </c>
    </row>
    <row r="65" spans="1:36" ht="15">
      <c r="A65" t="s">
        <v>186</v>
      </c>
      <c r="B65">
        <f t="shared" si="1"/>
        <v>1</v>
      </c>
      <c r="T65" t="s">
        <v>125</v>
      </c>
      <c r="AJ65" t="s">
        <v>410</v>
      </c>
    </row>
    <row r="66" spans="1:20" ht="15">
      <c r="A66" t="s">
        <v>187</v>
      </c>
      <c r="B66">
        <f t="shared" si="1"/>
        <v>1</v>
      </c>
      <c r="T66" t="s">
        <v>125</v>
      </c>
    </row>
    <row r="67" spans="1:20" ht="15">
      <c r="A67" t="s">
        <v>188</v>
      </c>
      <c r="B67">
        <f t="shared" si="1"/>
        <v>1</v>
      </c>
      <c r="T67" t="s">
        <v>125</v>
      </c>
    </row>
    <row r="68" spans="1:28" ht="15">
      <c r="A68" t="s">
        <v>189</v>
      </c>
      <c r="B68">
        <f t="shared" si="1"/>
        <v>1</v>
      </c>
      <c r="T68" t="s">
        <v>125</v>
      </c>
      <c r="AB68" t="s">
        <v>172</v>
      </c>
    </row>
    <row r="69" spans="1:21" ht="15">
      <c r="A69" t="s">
        <v>190</v>
      </c>
      <c r="B69">
        <f t="shared" si="1"/>
        <v>1</v>
      </c>
      <c r="U69" t="s">
        <v>125</v>
      </c>
    </row>
    <row r="70" spans="1:23" ht="15">
      <c r="A70" t="s">
        <v>191</v>
      </c>
      <c r="B70">
        <f t="shared" si="1"/>
        <v>1</v>
      </c>
      <c r="V70" t="s">
        <v>138</v>
      </c>
      <c r="W70" t="s">
        <v>125</v>
      </c>
    </row>
    <row r="71" spans="1:24" ht="15">
      <c r="A71" t="s">
        <v>192</v>
      </c>
      <c r="B71">
        <f t="shared" si="1"/>
        <v>1</v>
      </c>
      <c r="X71" t="s">
        <v>125</v>
      </c>
    </row>
    <row r="72" spans="1:24" ht="15">
      <c r="A72" t="s">
        <v>193</v>
      </c>
      <c r="B72">
        <f t="shared" si="1"/>
        <v>1</v>
      </c>
      <c r="X72" t="s">
        <v>125</v>
      </c>
    </row>
    <row r="73" spans="1:24" ht="15">
      <c r="A73" t="s">
        <v>194</v>
      </c>
      <c r="B73">
        <f t="shared" si="1"/>
        <v>1</v>
      </c>
      <c r="X73" t="s">
        <v>125</v>
      </c>
    </row>
    <row r="74" spans="1:31" ht="15">
      <c r="A74" t="s">
        <v>195</v>
      </c>
      <c r="B74">
        <f t="shared" si="1"/>
        <v>1</v>
      </c>
      <c r="W74" t="s">
        <v>132</v>
      </c>
      <c r="X74" t="s">
        <v>133</v>
      </c>
      <c r="Y74" t="s">
        <v>125</v>
      </c>
      <c r="AE74" t="s">
        <v>135</v>
      </c>
    </row>
    <row r="75" spans="1:28" ht="15">
      <c r="A75" t="s">
        <v>196</v>
      </c>
      <c r="B75">
        <f t="shared" si="1"/>
        <v>0</v>
      </c>
      <c r="AB75" t="s">
        <v>138</v>
      </c>
    </row>
    <row r="76" spans="1:28" ht="15">
      <c r="A76" t="s">
        <v>197</v>
      </c>
      <c r="B76">
        <f t="shared" si="1"/>
        <v>0</v>
      </c>
      <c r="AB76" t="s">
        <v>138</v>
      </c>
    </row>
    <row r="77" spans="1:38" ht="15">
      <c r="A77" t="s">
        <v>198</v>
      </c>
      <c r="B77">
        <f t="shared" si="1"/>
        <v>0</v>
      </c>
      <c r="AA77" t="s">
        <v>132</v>
      </c>
      <c r="AB77" t="s">
        <v>133</v>
      </c>
      <c r="AC77" t="s">
        <v>138</v>
      </c>
      <c r="AL77" t="s">
        <v>410</v>
      </c>
    </row>
    <row r="78" spans="1:29" ht="15">
      <c r="A78" t="s">
        <v>199</v>
      </c>
      <c r="B78">
        <f aca="true" t="shared" si="2" ref="B78:B141">COUNTIF(C78:CG78,"joined")</f>
        <v>0</v>
      </c>
      <c r="AA78" t="s">
        <v>132</v>
      </c>
      <c r="AB78" t="s">
        <v>133</v>
      </c>
      <c r="AC78" t="s">
        <v>138</v>
      </c>
    </row>
    <row r="79" spans="1:64" ht="15">
      <c r="A79" t="s">
        <v>200</v>
      </c>
      <c r="B79">
        <f t="shared" si="2"/>
        <v>0</v>
      </c>
      <c r="AA79" t="s">
        <v>132</v>
      </c>
      <c r="AB79" t="s">
        <v>133</v>
      </c>
      <c r="AC79" t="s">
        <v>138</v>
      </c>
      <c r="BL79" t="s">
        <v>410</v>
      </c>
    </row>
    <row r="80" spans="1:61" ht="15">
      <c r="A80" t="s">
        <v>201</v>
      </c>
      <c r="B80">
        <f t="shared" si="2"/>
        <v>1</v>
      </c>
      <c r="AC80" t="s">
        <v>138</v>
      </c>
      <c r="AE80" t="s">
        <v>125</v>
      </c>
      <c r="BI80" t="s">
        <v>569</v>
      </c>
    </row>
    <row r="81" spans="1:29" ht="15">
      <c r="A81" t="s">
        <v>202</v>
      </c>
      <c r="B81">
        <f t="shared" si="2"/>
        <v>0</v>
      </c>
      <c r="AA81" t="s">
        <v>132</v>
      </c>
      <c r="AB81" t="s">
        <v>133</v>
      </c>
      <c r="AC81" t="s">
        <v>138</v>
      </c>
    </row>
    <row r="82" spans="1:30" ht="15">
      <c r="A82" t="s">
        <v>203</v>
      </c>
      <c r="B82">
        <f t="shared" si="2"/>
        <v>0</v>
      </c>
      <c r="AB82" t="s">
        <v>132</v>
      </c>
      <c r="AC82" t="s">
        <v>133</v>
      </c>
      <c r="AD82" t="s">
        <v>138</v>
      </c>
    </row>
    <row r="83" spans="1:35" ht="15">
      <c r="A83" t="s">
        <v>204</v>
      </c>
      <c r="B83">
        <f t="shared" si="2"/>
        <v>0</v>
      </c>
      <c r="AE83" t="s">
        <v>138</v>
      </c>
      <c r="AI83" t="s">
        <v>569</v>
      </c>
    </row>
    <row r="84" spans="1:68" ht="15">
      <c r="A84" t="s">
        <v>392</v>
      </c>
      <c r="B84">
        <f t="shared" si="2"/>
        <v>1</v>
      </c>
      <c r="AG84" t="s">
        <v>125</v>
      </c>
      <c r="BP84" t="s">
        <v>569</v>
      </c>
    </row>
    <row r="85" spans="1:34" ht="15">
      <c r="A85" t="s">
        <v>393</v>
      </c>
      <c r="B85">
        <f t="shared" si="2"/>
        <v>1</v>
      </c>
      <c r="AH85" t="s">
        <v>125</v>
      </c>
    </row>
    <row r="86" spans="1:35" ht="15">
      <c r="A86" t="s">
        <v>398</v>
      </c>
      <c r="B86">
        <f t="shared" si="2"/>
        <v>1</v>
      </c>
      <c r="AH86" t="s">
        <v>401</v>
      </c>
      <c r="AI86" t="s">
        <v>125</v>
      </c>
    </row>
    <row r="87" spans="1:44" ht="15">
      <c r="A87" t="s">
        <v>402</v>
      </c>
      <c r="B87">
        <f t="shared" si="2"/>
        <v>1</v>
      </c>
      <c r="AI87" t="s">
        <v>125</v>
      </c>
      <c r="AR87" t="s">
        <v>410</v>
      </c>
    </row>
    <row r="88" spans="1:36" ht="15">
      <c r="A88" t="s">
        <v>399</v>
      </c>
      <c r="B88">
        <f t="shared" si="2"/>
        <v>1</v>
      </c>
      <c r="AI88" t="s">
        <v>401</v>
      </c>
      <c r="AJ88" t="s">
        <v>125</v>
      </c>
    </row>
    <row r="89" spans="1:68" ht="15">
      <c r="A89" t="s">
        <v>400</v>
      </c>
      <c r="B89">
        <f t="shared" si="2"/>
        <v>1</v>
      </c>
      <c r="AI89" t="s">
        <v>401</v>
      </c>
      <c r="AJ89" t="s">
        <v>125</v>
      </c>
      <c r="BP89" t="s">
        <v>569</v>
      </c>
    </row>
    <row r="90" spans="1:36" ht="15">
      <c r="A90" t="s">
        <v>403</v>
      </c>
      <c r="B90">
        <f t="shared" si="2"/>
        <v>0</v>
      </c>
      <c r="AJ90" t="s">
        <v>401</v>
      </c>
    </row>
    <row r="91" spans="1:51" ht="15">
      <c r="A91" t="s">
        <v>405</v>
      </c>
      <c r="B91">
        <f t="shared" si="2"/>
        <v>1</v>
      </c>
      <c r="AK91" t="s">
        <v>125</v>
      </c>
      <c r="AY91" t="s">
        <v>410</v>
      </c>
    </row>
    <row r="92" spans="1:46" ht="15">
      <c r="A92" t="s">
        <v>406</v>
      </c>
      <c r="B92">
        <f t="shared" si="2"/>
        <v>1</v>
      </c>
      <c r="AK92" t="s">
        <v>125</v>
      </c>
      <c r="AT92" t="s">
        <v>569</v>
      </c>
    </row>
    <row r="93" spans="1:42" ht="15">
      <c r="A93" t="s">
        <v>412</v>
      </c>
      <c r="B93">
        <f t="shared" si="2"/>
        <v>1</v>
      </c>
      <c r="AM93" t="s">
        <v>125</v>
      </c>
      <c r="AP93" t="s">
        <v>410</v>
      </c>
    </row>
    <row r="94" spans="1:68" ht="15">
      <c r="A94" t="s">
        <v>413</v>
      </c>
      <c r="B94">
        <f t="shared" si="2"/>
        <v>1</v>
      </c>
      <c r="AM94" t="s">
        <v>125</v>
      </c>
      <c r="BP94" t="s">
        <v>461</v>
      </c>
    </row>
    <row r="95" spans="1:40" ht="15">
      <c r="A95" t="s">
        <v>414</v>
      </c>
      <c r="B95">
        <f t="shared" si="2"/>
        <v>1</v>
      </c>
      <c r="AM95" t="s">
        <v>138</v>
      </c>
      <c r="AN95" t="s">
        <v>125</v>
      </c>
    </row>
    <row r="96" spans="1:68" ht="15">
      <c r="A96" t="s">
        <v>416</v>
      </c>
      <c r="B96">
        <f t="shared" si="2"/>
        <v>1</v>
      </c>
      <c r="AM96" t="s">
        <v>401</v>
      </c>
      <c r="AN96" t="s">
        <v>125</v>
      </c>
      <c r="BP96" t="s">
        <v>461</v>
      </c>
    </row>
    <row r="97" spans="1:39" ht="15">
      <c r="A97" t="s">
        <v>417</v>
      </c>
      <c r="B97">
        <f t="shared" si="2"/>
        <v>0</v>
      </c>
      <c r="AM97" t="s">
        <v>401</v>
      </c>
    </row>
    <row r="98" spans="1:40" ht="15">
      <c r="A98" t="s">
        <v>418</v>
      </c>
      <c r="B98">
        <f t="shared" si="2"/>
        <v>0</v>
      </c>
      <c r="AM98" t="s">
        <v>401</v>
      </c>
      <c r="AN98" t="s">
        <v>425</v>
      </c>
    </row>
    <row r="99" spans="1:40" ht="15">
      <c r="A99" t="s">
        <v>423</v>
      </c>
      <c r="B99">
        <f t="shared" si="2"/>
        <v>1</v>
      </c>
      <c r="AN99" t="s">
        <v>125</v>
      </c>
    </row>
    <row r="100" spans="1:40" ht="15">
      <c r="A100" t="s">
        <v>424</v>
      </c>
      <c r="B100">
        <f t="shared" si="2"/>
        <v>0</v>
      </c>
      <c r="AN100" t="s">
        <v>138</v>
      </c>
    </row>
    <row r="101" spans="1:40" ht="15">
      <c r="A101" t="s">
        <v>427</v>
      </c>
      <c r="B101">
        <f t="shared" si="2"/>
        <v>0</v>
      </c>
      <c r="AN101" t="s">
        <v>464</v>
      </c>
    </row>
    <row r="102" spans="1:41" ht="15">
      <c r="A102" t="s">
        <v>432</v>
      </c>
      <c r="B102">
        <f t="shared" si="2"/>
        <v>1</v>
      </c>
      <c r="AO102" t="s">
        <v>125</v>
      </c>
    </row>
    <row r="103" spans="1:68" ht="15">
      <c r="A103" t="s">
        <v>430</v>
      </c>
      <c r="B103">
        <f t="shared" si="2"/>
        <v>1</v>
      </c>
      <c r="AO103" t="s">
        <v>401</v>
      </c>
      <c r="AP103" t="s">
        <v>125</v>
      </c>
      <c r="BP103" t="s">
        <v>461</v>
      </c>
    </row>
    <row r="104" spans="1:42" ht="15">
      <c r="A104" t="s">
        <v>431</v>
      </c>
      <c r="B104">
        <f t="shared" si="2"/>
        <v>1</v>
      </c>
      <c r="AO104" t="s">
        <v>401</v>
      </c>
      <c r="AP104" t="s">
        <v>125</v>
      </c>
    </row>
    <row r="105" spans="1:43" ht="15">
      <c r="A105" t="s">
        <v>434</v>
      </c>
      <c r="B105">
        <f t="shared" si="2"/>
        <v>1</v>
      </c>
      <c r="AP105" t="s">
        <v>401</v>
      </c>
      <c r="AQ105" t="s">
        <v>125</v>
      </c>
    </row>
    <row r="106" spans="1:45" ht="15">
      <c r="A106" t="s">
        <v>424</v>
      </c>
      <c r="B106">
        <f t="shared" si="2"/>
        <v>1</v>
      </c>
      <c r="AQ106" t="s">
        <v>401</v>
      </c>
      <c r="AS106" t="s">
        <v>125</v>
      </c>
    </row>
    <row r="107" spans="1:51" ht="15">
      <c r="A107" t="s">
        <v>444</v>
      </c>
      <c r="B107">
        <f t="shared" si="2"/>
        <v>1</v>
      </c>
      <c r="AS107" t="s">
        <v>401</v>
      </c>
      <c r="AT107" t="s">
        <v>125</v>
      </c>
      <c r="AY107" t="s">
        <v>410</v>
      </c>
    </row>
    <row r="108" spans="1:58" ht="15">
      <c r="A108" t="s">
        <v>448</v>
      </c>
      <c r="B108">
        <f t="shared" si="2"/>
        <v>1</v>
      </c>
      <c r="AT108" t="s">
        <v>401</v>
      </c>
      <c r="AU108" t="s">
        <v>125</v>
      </c>
      <c r="BF108" t="s">
        <v>569</v>
      </c>
    </row>
    <row r="109" spans="1:68" ht="15">
      <c r="A109" t="s">
        <v>449</v>
      </c>
      <c r="B109">
        <f t="shared" si="2"/>
        <v>1</v>
      </c>
      <c r="AU109" t="s">
        <v>401</v>
      </c>
      <c r="AV109" t="s">
        <v>125</v>
      </c>
      <c r="BP109" t="s">
        <v>461</v>
      </c>
    </row>
    <row r="110" spans="1:52" ht="15">
      <c r="A110" t="s">
        <v>450</v>
      </c>
      <c r="B110">
        <f t="shared" si="2"/>
        <v>1</v>
      </c>
      <c r="AU110" t="s">
        <v>401</v>
      </c>
      <c r="AV110" t="s">
        <v>125</v>
      </c>
      <c r="AZ110" t="s">
        <v>410</v>
      </c>
    </row>
    <row r="111" spans="1:48" ht="15">
      <c r="A111" t="s">
        <v>454</v>
      </c>
      <c r="B111">
        <f t="shared" si="2"/>
        <v>0</v>
      </c>
      <c r="AV111" t="s">
        <v>401</v>
      </c>
    </row>
    <row r="112" spans="1:53" ht="15">
      <c r="A112" t="s">
        <v>458</v>
      </c>
      <c r="B112">
        <f t="shared" si="2"/>
        <v>1</v>
      </c>
      <c r="AX112" t="s">
        <v>401</v>
      </c>
      <c r="AY112" t="s">
        <v>125</v>
      </c>
      <c r="BA112" t="s">
        <v>464</v>
      </c>
    </row>
    <row r="113" spans="1:60" ht="15">
      <c r="A113" t="s">
        <v>459</v>
      </c>
      <c r="B113">
        <f t="shared" si="2"/>
        <v>1</v>
      </c>
      <c r="AY113" t="s">
        <v>401</v>
      </c>
      <c r="AZ113" t="s">
        <v>125</v>
      </c>
      <c r="BH113" t="s">
        <v>569</v>
      </c>
    </row>
    <row r="114" spans="1:53" ht="15">
      <c r="A114" t="s">
        <v>460</v>
      </c>
      <c r="B114">
        <f t="shared" si="2"/>
        <v>1</v>
      </c>
      <c r="AZ114" t="s">
        <v>401</v>
      </c>
      <c r="BA114" t="s">
        <v>125</v>
      </c>
    </row>
    <row r="115" spans="1:53" ht="15">
      <c r="A115" t="s">
        <v>465</v>
      </c>
      <c r="B115">
        <f t="shared" si="2"/>
        <v>0</v>
      </c>
      <c r="BA115" t="s">
        <v>401</v>
      </c>
    </row>
    <row r="116" spans="1:54" ht="15">
      <c r="A116" t="s">
        <v>471</v>
      </c>
      <c r="B116">
        <f t="shared" si="2"/>
        <v>0</v>
      </c>
      <c r="BB116" t="s">
        <v>401</v>
      </c>
    </row>
    <row r="117" spans="1:54" ht="15">
      <c r="A117" t="s">
        <v>472</v>
      </c>
      <c r="B117">
        <f t="shared" si="2"/>
        <v>0</v>
      </c>
      <c r="BB117" t="s">
        <v>410</v>
      </c>
    </row>
    <row r="118" spans="1:57" ht="15">
      <c r="A118" t="s">
        <v>478</v>
      </c>
      <c r="B118">
        <f t="shared" si="2"/>
        <v>0</v>
      </c>
      <c r="BC118" t="s">
        <v>401</v>
      </c>
      <c r="BD118" t="s">
        <v>481</v>
      </c>
      <c r="BE118" t="s">
        <v>485</v>
      </c>
    </row>
    <row r="119" spans="1:57" ht="15">
      <c r="A119" t="s">
        <v>482</v>
      </c>
      <c r="B119">
        <f t="shared" si="2"/>
        <v>0</v>
      </c>
      <c r="BD119" t="s">
        <v>401</v>
      </c>
      <c r="BE119" t="s">
        <v>487</v>
      </c>
    </row>
    <row r="120" spans="1:56" ht="15">
      <c r="A120" t="s">
        <v>483</v>
      </c>
      <c r="B120">
        <f t="shared" si="2"/>
        <v>0</v>
      </c>
      <c r="BD120" t="s">
        <v>401</v>
      </c>
    </row>
    <row r="121" spans="1:59" ht="15">
      <c r="A121" t="s">
        <v>491</v>
      </c>
      <c r="B121">
        <f t="shared" si="2"/>
        <v>1</v>
      </c>
      <c r="BF121" t="s">
        <v>401</v>
      </c>
      <c r="BG121" t="s">
        <v>125</v>
      </c>
    </row>
    <row r="122" spans="1:83" ht="15">
      <c r="A122" t="s">
        <v>463</v>
      </c>
      <c r="B122">
        <f t="shared" si="2"/>
        <v>1</v>
      </c>
      <c r="BF122" t="s">
        <v>401</v>
      </c>
      <c r="BG122" t="s">
        <v>125</v>
      </c>
      <c r="CD122" t="s">
        <v>553</v>
      </c>
      <c r="CE122" t="s">
        <v>557</v>
      </c>
    </row>
    <row r="123" spans="1:62" ht="15">
      <c r="A123" t="s">
        <v>492</v>
      </c>
      <c r="B123">
        <f t="shared" si="2"/>
        <v>0</v>
      </c>
      <c r="BG123" t="s">
        <v>401</v>
      </c>
      <c r="BJ123" t="s">
        <v>464</v>
      </c>
    </row>
    <row r="124" spans="1:62" ht="15">
      <c r="A124" t="s">
        <v>494</v>
      </c>
      <c r="B124">
        <f t="shared" si="2"/>
        <v>1</v>
      </c>
      <c r="BI124" t="s">
        <v>401</v>
      </c>
      <c r="BJ124" t="s">
        <v>125</v>
      </c>
    </row>
    <row r="125" spans="1:64" ht="15">
      <c r="A125" t="s">
        <v>495</v>
      </c>
      <c r="B125">
        <f t="shared" si="2"/>
        <v>1</v>
      </c>
      <c r="BJ125" t="s">
        <v>401</v>
      </c>
      <c r="BK125" t="s">
        <v>138</v>
      </c>
      <c r="BL125" t="s">
        <v>125</v>
      </c>
    </row>
    <row r="126" spans="1:68" ht="15">
      <c r="A126" t="s">
        <v>496</v>
      </c>
      <c r="B126">
        <f t="shared" si="2"/>
        <v>0</v>
      </c>
      <c r="BP126" t="s">
        <v>461</v>
      </c>
    </row>
    <row r="127" spans="1:81" ht="15">
      <c r="A127" t="s">
        <v>500</v>
      </c>
      <c r="B127">
        <f t="shared" si="2"/>
        <v>1</v>
      </c>
      <c r="BL127" t="s">
        <v>401</v>
      </c>
      <c r="BO127" t="s">
        <v>125</v>
      </c>
      <c r="CC127" t="s">
        <v>569</v>
      </c>
    </row>
    <row r="128" spans="1:67" ht="15">
      <c r="A128" t="s">
        <v>501</v>
      </c>
      <c r="B128">
        <f t="shared" si="2"/>
        <v>0</v>
      </c>
      <c r="BO128" t="s">
        <v>487</v>
      </c>
    </row>
    <row r="129" spans="1:68" ht="15">
      <c r="A129" t="s">
        <v>503</v>
      </c>
      <c r="B129">
        <f t="shared" si="2"/>
        <v>1</v>
      </c>
      <c r="BP129" t="s">
        <v>125</v>
      </c>
    </row>
    <row r="130" spans="1:69" ht="15">
      <c r="A130" t="s">
        <v>504</v>
      </c>
      <c r="B130">
        <f t="shared" si="2"/>
        <v>0</v>
      </c>
      <c r="BQ130" t="s">
        <v>401</v>
      </c>
    </row>
    <row r="131" spans="1:71" ht="15">
      <c r="A131" t="s">
        <v>507</v>
      </c>
      <c r="B131">
        <f t="shared" si="2"/>
        <v>1</v>
      </c>
      <c r="BR131" t="s">
        <v>401</v>
      </c>
      <c r="BS131" t="s">
        <v>125</v>
      </c>
    </row>
    <row r="132" spans="1:72" ht="15">
      <c r="A132" t="s">
        <v>518</v>
      </c>
      <c r="B132">
        <f t="shared" si="2"/>
        <v>0</v>
      </c>
      <c r="C132" s="29"/>
      <c r="BS132" t="s">
        <v>401</v>
      </c>
      <c r="BT132" t="s">
        <v>570</v>
      </c>
    </row>
    <row r="133" spans="1:71" ht="15">
      <c r="A133" t="s">
        <v>508</v>
      </c>
      <c r="B133">
        <f t="shared" si="2"/>
        <v>0</v>
      </c>
      <c r="BS133" t="s">
        <v>401</v>
      </c>
    </row>
    <row r="134" spans="1:73" ht="15">
      <c r="A134" t="s">
        <v>509</v>
      </c>
      <c r="B134">
        <f t="shared" si="2"/>
        <v>1</v>
      </c>
      <c r="BT134" t="s">
        <v>401</v>
      </c>
      <c r="BU134" t="s">
        <v>125</v>
      </c>
    </row>
    <row r="135" spans="1:73" ht="15">
      <c r="A135" t="s">
        <v>510</v>
      </c>
      <c r="B135">
        <f t="shared" si="2"/>
        <v>1</v>
      </c>
      <c r="BT135" t="s">
        <v>401</v>
      </c>
      <c r="BU135" t="s">
        <v>125</v>
      </c>
    </row>
    <row r="136" spans="1:80" ht="15">
      <c r="A136" t="s">
        <v>513</v>
      </c>
      <c r="B136">
        <f t="shared" si="2"/>
        <v>1</v>
      </c>
      <c r="BU136" t="s">
        <v>401</v>
      </c>
      <c r="BV136" t="s">
        <v>125</v>
      </c>
      <c r="CB136" t="s">
        <v>410</v>
      </c>
    </row>
    <row r="137" spans="1:73" ht="15">
      <c r="A137" t="s">
        <v>514</v>
      </c>
      <c r="B137">
        <f t="shared" si="2"/>
        <v>0</v>
      </c>
      <c r="BU137" t="s">
        <v>401</v>
      </c>
    </row>
    <row r="138" spans="1:74" ht="15">
      <c r="A138" t="s">
        <v>515</v>
      </c>
      <c r="B138">
        <f t="shared" si="2"/>
        <v>1</v>
      </c>
      <c r="BU138" t="s">
        <v>401</v>
      </c>
      <c r="BV138" t="s">
        <v>125</v>
      </c>
    </row>
    <row r="139" spans="1:77" ht="15">
      <c r="A139" t="s">
        <v>521</v>
      </c>
      <c r="B139">
        <f t="shared" si="2"/>
        <v>1</v>
      </c>
      <c r="BW139" t="s">
        <v>401</v>
      </c>
      <c r="BY139" t="s">
        <v>125</v>
      </c>
    </row>
    <row r="140" spans="1:78" ht="15">
      <c r="A140" t="s">
        <v>534</v>
      </c>
      <c r="B140">
        <f t="shared" si="2"/>
        <v>1</v>
      </c>
      <c r="BW140" t="s">
        <v>401</v>
      </c>
      <c r="BZ140" t="s">
        <v>125</v>
      </c>
    </row>
    <row r="141" spans="1:76" ht="15">
      <c r="A141" t="s">
        <v>522</v>
      </c>
      <c r="B141">
        <f t="shared" si="2"/>
        <v>1</v>
      </c>
      <c r="BW141" t="s">
        <v>401</v>
      </c>
      <c r="BX141" t="s">
        <v>125</v>
      </c>
    </row>
    <row r="142" spans="1:77" ht="15">
      <c r="A142" t="s">
        <v>523</v>
      </c>
      <c r="B142">
        <f aca="true" t="shared" si="3" ref="B142:B160">COUNTIF(C142:CG142,"joined")</f>
        <v>1</v>
      </c>
      <c r="BW142" t="s">
        <v>401</v>
      </c>
      <c r="BX142" t="s">
        <v>138</v>
      </c>
      <c r="BY142" t="s">
        <v>125</v>
      </c>
    </row>
    <row r="143" spans="1:77" ht="15">
      <c r="A143" t="s">
        <v>524</v>
      </c>
      <c r="B143">
        <f t="shared" si="3"/>
        <v>1</v>
      </c>
      <c r="BW143" t="s">
        <v>401</v>
      </c>
      <c r="BX143" t="s">
        <v>401</v>
      </c>
      <c r="BY143" t="s">
        <v>125</v>
      </c>
    </row>
    <row r="144" spans="1:77" ht="15">
      <c r="A144" t="s">
        <v>527</v>
      </c>
      <c r="B144">
        <f t="shared" si="3"/>
        <v>1</v>
      </c>
      <c r="BX144" t="s">
        <v>401</v>
      </c>
      <c r="BY144" t="s">
        <v>125</v>
      </c>
    </row>
    <row r="145" spans="1:79" ht="15">
      <c r="A145" t="s">
        <v>528</v>
      </c>
      <c r="B145">
        <f t="shared" si="3"/>
        <v>1</v>
      </c>
      <c r="BX145" t="s">
        <v>401</v>
      </c>
      <c r="CA145" t="s">
        <v>125</v>
      </c>
    </row>
    <row r="146" spans="1:78" ht="15">
      <c r="A146" t="s">
        <v>529</v>
      </c>
      <c r="B146">
        <f t="shared" si="3"/>
        <v>1</v>
      </c>
      <c r="BX146" t="s">
        <v>401</v>
      </c>
      <c r="BZ146" t="s">
        <v>125</v>
      </c>
    </row>
    <row r="147" spans="1:77" ht="15">
      <c r="A147" t="s">
        <v>532</v>
      </c>
      <c r="B147">
        <f t="shared" si="3"/>
        <v>0</v>
      </c>
      <c r="BY147" t="s">
        <v>401</v>
      </c>
    </row>
    <row r="148" spans="1:78" ht="15">
      <c r="A148" t="s">
        <v>535</v>
      </c>
      <c r="B148">
        <f t="shared" si="3"/>
        <v>0</v>
      </c>
      <c r="BZ148" t="s">
        <v>401</v>
      </c>
    </row>
    <row r="149" spans="1:78" ht="15">
      <c r="A149" t="s">
        <v>536</v>
      </c>
      <c r="B149">
        <f t="shared" si="3"/>
        <v>0</v>
      </c>
      <c r="BZ149" t="s">
        <v>401</v>
      </c>
    </row>
    <row r="150" spans="1:78" ht="15">
      <c r="A150" t="s">
        <v>537</v>
      </c>
      <c r="B150">
        <f t="shared" si="3"/>
        <v>0</v>
      </c>
      <c r="BZ150" t="s">
        <v>401</v>
      </c>
    </row>
    <row r="151" spans="1:78" ht="15">
      <c r="A151" t="s">
        <v>538</v>
      </c>
      <c r="B151">
        <f t="shared" si="3"/>
        <v>0</v>
      </c>
      <c r="BZ151" t="s">
        <v>401</v>
      </c>
    </row>
    <row r="152" spans="1:79" ht="15">
      <c r="A152" t="s">
        <v>541</v>
      </c>
      <c r="B152">
        <f t="shared" si="3"/>
        <v>0</v>
      </c>
      <c r="CA152" t="s">
        <v>401</v>
      </c>
    </row>
    <row r="153" spans="1:79" ht="15">
      <c r="A153" t="s">
        <v>542</v>
      </c>
      <c r="B153">
        <f t="shared" si="3"/>
        <v>0</v>
      </c>
      <c r="CA153" t="s">
        <v>401</v>
      </c>
    </row>
    <row r="154" spans="1:80" ht="15">
      <c r="A154" t="s">
        <v>543</v>
      </c>
      <c r="B154">
        <f t="shared" si="3"/>
        <v>0</v>
      </c>
      <c r="CB154" t="s">
        <v>401</v>
      </c>
    </row>
    <row r="155" spans="1:82" ht="15">
      <c r="A155" t="s">
        <v>544</v>
      </c>
      <c r="B155">
        <f t="shared" si="3"/>
        <v>1</v>
      </c>
      <c r="CB155" t="s">
        <v>401</v>
      </c>
      <c r="CD155" t="s">
        <v>125</v>
      </c>
    </row>
    <row r="156" spans="1:80" ht="15">
      <c r="A156" t="s">
        <v>545</v>
      </c>
      <c r="B156">
        <f t="shared" si="3"/>
        <v>0</v>
      </c>
      <c r="CB156" t="s">
        <v>401</v>
      </c>
    </row>
    <row r="157" spans="1:82" ht="15">
      <c r="A157" t="s">
        <v>550</v>
      </c>
      <c r="B157">
        <f t="shared" si="3"/>
        <v>0</v>
      </c>
      <c r="CD157" t="s">
        <v>401</v>
      </c>
    </row>
    <row r="158" spans="1:82" ht="15">
      <c r="A158" t="s">
        <v>552</v>
      </c>
      <c r="B158">
        <f t="shared" si="3"/>
        <v>0</v>
      </c>
      <c r="CD158" t="s">
        <v>401</v>
      </c>
    </row>
    <row r="159" spans="1:84" ht="15">
      <c r="A159" t="s">
        <v>555</v>
      </c>
      <c r="B159">
        <f t="shared" si="3"/>
        <v>1</v>
      </c>
      <c r="CE159" t="s">
        <v>401</v>
      </c>
      <c r="CF159" t="s">
        <v>125</v>
      </c>
    </row>
    <row r="160" spans="1:83" ht="15">
      <c r="A160" t="s">
        <v>556</v>
      </c>
      <c r="B160">
        <f t="shared" si="3"/>
        <v>0</v>
      </c>
      <c r="CE160" t="s">
        <v>401</v>
      </c>
    </row>
    <row r="162" ht="15">
      <c r="B162">
        <f>SUM(B1:B160)</f>
        <v>83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&amp;C&amp;"Arial,Regular"&amp;10&amp;A</oddHeader>
    <oddFooter>&amp;C&amp;"Arial,Regular"&amp;10Page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8"/>
  <sheetViews>
    <sheetView zoomScale="80" zoomScaleNormal="80" zoomScalePageLayoutView="0" workbookViewId="0" topLeftCell="A1">
      <pane ySplit="930" topLeftCell="A175" activePane="bottomLeft" state="split"/>
      <selection pane="topLeft" activeCell="G1" sqref="G1:G16384"/>
      <selection pane="bottomLeft" activeCell="H56" sqref="H56"/>
    </sheetView>
  </sheetViews>
  <sheetFormatPr defaultColWidth="10.140625" defaultRowHeight="15" customHeight="1"/>
  <cols>
    <col min="1" max="1" width="6.28125" style="10" customWidth="1"/>
    <col min="2" max="2" width="20.8515625" style="10" customWidth="1"/>
    <col min="3" max="6" width="10.7109375" style="10" customWidth="1"/>
    <col min="7" max="7" width="21.421875" style="10" customWidth="1"/>
    <col min="8" max="18" width="10.7109375" style="10" customWidth="1"/>
    <col min="19" max="16384" width="10.140625" style="10" customWidth="1"/>
  </cols>
  <sheetData>
    <row r="1" spans="1:18" s="11" customFormat="1" ht="42" customHeight="1">
      <c r="A1" s="11" t="s">
        <v>217</v>
      </c>
      <c r="B1" s="11" t="s">
        <v>3</v>
      </c>
      <c r="C1" s="11" t="s">
        <v>218</v>
      </c>
      <c r="D1" s="11" t="s">
        <v>219</v>
      </c>
      <c r="E1" s="11" t="s">
        <v>220</v>
      </c>
      <c r="F1" s="11" t="s">
        <v>221</v>
      </c>
      <c r="G1" s="11" t="s">
        <v>222</v>
      </c>
      <c r="H1" s="11" t="s">
        <v>223</v>
      </c>
      <c r="I1" s="11" t="s">
        <v>224</v>
      </c>
      <c r="J1" s="11" t="s">
        <v>225</v>
      </c>
      <c r="K1" s="11" t="s">
        <v>226</v>
      </c>
      <c r="L1" s="11" t="s">
        <v>227</v>
      </c>
      <c r="M1" s="11" t="s">
        <v>228</v>
      </c>
      <c r="N1" s="11" t="s">
        <v>229</v>
      </c>
      <c r="O1" s="11" t="s">
        <v>230</v>
      </c>
      <c r="P1" s="11" t="s">
        <v>231</v>
      </c>
      <c r="Q1" s="11" t="s">
        <v>232</v>
      </c>
      <c r="R1" s="11" t="s">
        <v>233</v>
      </c>
    </row>
    <row r="2" spans="1:13" ht="15" customHeight="1">
      <c r="A2" s="10">
        <v>1</v>
      </c>
      <c r="B2" s="10" t="s">
        <v>115</v>
      </c>
      <c r="C2" s="10" t="s">
        <v>86</v>
      </c>
      <c r="D2" s="10" t="s">
        <v>234</v>
      </c>
      <c r="E2" s="10" t="s">
        <v>207</v>
      </c>
      <c r="G2" s="10" t="s">
        <v>235</v>
      </c>
      <c r="H2" s="10" t="s">
        <v>207</v>
      </c>
      <c r="I2" s="10">
        <v>2000</v>
      </c>
      <c r="K2" s="10" t="s">
        <v>207</v>
      </c>
      <c r="M2" s="10" t="s">
        <v>208</v>
      </c>
    </row>
    <row r="3" spans="1:13" ht="15" customHeight="1">
      <c r="A3" s="10">
        <v>1</v>
      </c>
      <c r="B3" s="10" t="s">
        <v>139</v>
      </c>
      <c r="C3" s="10" t="s">
        <v>87</v>
      </c>
      <c r="D3" s="10" t="s">
        <v>234</v>
      </c>
      <c r="E3" s="10" t="s">
        <v>208</v>
      </c>
      <c r="F3" s="10">
        <v>1</v>
      </c>
      <c r="H3" s="10" t="s">
        <v>207</v>
      </c>
      <c r="I3" s="10">
        <v>4000</v>
      </c>
      <c r="K3" s="10" t="s">
        <v>207</v>
      </c>
      <c r="L3" s="10" t="s">
        <v>207</v>
      </c>
      <c r="M3" s="10" t="s">
        <v>207</v>
      </c>
    </row>
    <row r="4" spans="1:13" ht="15" customHeight="1">
      <c r="A4" s="10">
        <v>2</v>
      </c>
      <c r="B4" s="10" t="s">
        <v>115</v>
      </c>
      <c r="C4" s="10" t="s">
        <v>87</v>
      </c>
      <c r="D4" s="10" t="s">
        <v>234</v>
      </c>
      <c r="E4" s="10" t="s">
        <v>207</v>
      </c>
      <c r="G4" s="10" t="s">
        <v>236</v>
      </c>
      <c r="H4" s="10" t="s">
        <v>207</v>
      </c>
      <c r="I4" s="10">
        <v>3000</v>
      </c>
      <c r="K4" s="10" t="s">
        <v>207</v>
      </c>
      <c r="M4" s="10" t="s">
        <v>208</v>
      </c>
    </row>
    <row r="5" spans="1:13" ht="15" customHeight="1">
      <c r="A5" s="10">
        <v>1</v>
      </c>
      <c r="B5" s="10" t="s">
        <v>136</v>
      </c>
      <c r="C5" s="10" t="s">
        <v>87</v>
      </c>
      <c r="D5" s="10" t="s">
        <v>234</v>
      </c>
      <c r="E5" s="10" t="s">
        <v>208</v>
      </c>
      <c r="F5" s="10">
        <v>1</v>
      </c>
      <c r="H5" s="10" t="s">
        <v>207</v>
      </c>
      <c r="I5" s="10">
        <v>5000</v>
      </c>
      <c r="K5" s="10" t="s">
        <v>207</v>
      </c>
      <c r="L5" s="10" t="s">
        <v>208</v>
      </c>
      <c r="M5" s="10" t="s">
        <v>207</v>
      </c>
    </row>
    <row r="6" spans="1:13" ht="15" customHeight="1">
      <c r="A6" s="10">
        <v>1</v>
      </c>
      <c r="B6" s="10" t="s">
        <v>129</v>
      </c>
      <c r="C6" s="10" t="s">
        <v>88</v>
      </c>
      <c r="D6" s="10" t="s">
        <v>234</v>
      </c>
      <c r="E6" s="10" t="s">
        <v>207</v>
      </c>
      <c r="H6" s="10" t="s">
        <v>207</v>
      </c>
      <c r="I6" s="10">
        <v>1000</v>
      </c>
      <c r="K6" s="10" t="s">
        <v>207</v>
      </c>
      <c r="M6" s="10" t="s">
        <v>208</v>
      </c>
    </row>
    <row r="7" spans="1:13" ht="15" customHeight="1">
      <c r="A7" s="10">
        <v>1</v>
      </c>
      <c r="B7" s="10" t="s">
        <v>118</v>
      </c>
      <c r="C7" s="10" t="s">
        <v>89</v>
      </c>
      <c r="D7" s="10" t="s">
        <v>234</v>
      </c>
      <c r="E7" s="10" t="s">
        <v>208</v>
      </c>
      <c r="F7" s="10">
        <v>2</v>
      </c>
      <c r="H7" s="10" t="s">
        <v>207</v>
      </c>
      <c r="I7" s="10">
        <v>11000</v>
      </c>
      <c r="J7" s="10">
        <v>36000</v>
      </c>
      <c r="K7" s="10" t="s">
        <v>207</v>
      </c>
      <c r="L7" s="10" t="s">
        <v>208</v>
      </c>
      <c r="M7" s="10" t="s">
        <v>208</v>
      </c>
    </row>
    <row r="8" spans="1:13" ht="15" customHeight="1">
      <c r="A8" s="10">
        <v>1</v>
      </c>
      <c r="B8" s="10" t="s">
        <v>237</v>
      </c>
      <c r="C8" s="10" t="s">
        <v>89</v>
      </c>
      <c r="D8" s="10" t="s">
        <v>238</v>
      </c>
      <c r="E8" s="10" t="s">
        <v>207</v>
      </c>
      <c r="G8" s="10" t="s">
        <v>239</v>
      </c>
      <c r="H8" s="10" t="s">
        <v>207</v>
      </c>
      <c r="I8" s="10">
        <v>8000</v>
      </c>
      <c r="K8" s="10" t="s">
        <v>207</v>
      </c>
      <c r="L8" s="10" t="s">
        <v>208</v>
      </c>
      <c r="M8" s="10" t="s">
        <v>208</v>
      </c>
    </row>
    <row r="9" spans="1:13" ht="15" customHeight="1">
      <c r="A9" s="10">
        <v>1</v>
      </c>
      <c r="B9" s="10" t="s">
        <v>136</v>
      </c>
      <c r="C9" s="10" t="s">
        <v>89</v>
      </c>
      <c r="D9" s="10" t="s">
        <v>238</v>
      </c>
      <c r="E9" s="10" t="s">
        <v>208</v>
      </c>
      <c r="F9" s="10">
        <v>1</v>
      </c>
      <c r="H9" s="10" t="s">
        <v>207</v>
      </c>
      <c r="I9" s="10">
        <v>18000</v>
      </c>
      <c r="J9" s="10">
        <v>75000</v>
      </c>
      <c r="K9" s="10" t="s">
        <v>208</v>
      </c>
      <c r="L9" s="10" t="s">
        <v>208</v>
      </c>
      <c r="M9" s="10" t="s">
        <v>208</v>
      </c>
    </row>
    <row r="10" spans="1:13" ht="15" customHeight="1">
      <c r="A10" s="10">
        <v>1</v>
      </c>
      <c r="B10" s="10" t="s">
        <v>139</v>
      </c>
      <c r="C10" s="10" t="s">
        <v>89</v>
      </c>
      <c r="D10" s="10" t="s">
        <v>238</v>
      </c>
      <c r="E10" s="10" t="s">
        <v>208</v>
      </c>
      <c r="F10" s="10">
        <v>1</v>
      </c>
      <c r="H10" s="10" t="s">
        <v>207</v>
      </c>
      <c r="I10" s="10">
        <v>5000</v>
      </c>
      <c r="J10" s="10">
        <v>45000</v>
      </c>
      <c r="K10" s="10" t="s">
        <v>208</v>
      </c>
      <c r="L10" s="10" t="s">
        <v>208</v>
      </c>
      <c r="M10" s="10" t="s">
        <v>208</v>
      </c>
    </row>
    <row r="11" spans="1:9" ht="15" customHeight="1">
      <c r="A11" s="10">
        <v>1</v>
      </c>
      <c r="B11" s="10" t="s">
        <v>137</v>
      </c>
      <c r="C11" s="10" t="s">
        <v>90</v>
      </c>
      <c r="D11" s="10" t="s">
        <v>435</v>
      </c>
      <c r="E11" s="10" t="s">
        <v>211</v>
      </c>
      <c r="F11" s="10" t="s">
        <v>211</v>
      </c>
      <c r="H11" s="10" t="s">
        <v>207</v>
      </c>
      <c r="I11" s="10">
        <v>3000</v>
      </c>
    </row>
    <row r="12" spans="1:13" ht="15" customHeight="1">
      <c r="A12" s="10">
        <v>1</v>
      </c>
      <c r="B12" s="10" t="s">
        <v>241</v>
      </c>
      <c r="C12" s="10" t="s">
        <v>91</v>
      </c>
      <c r="D12" s="10" t="s">
        <v>234</v>
      </c>
      <c r="E12" s="10" t="s">
        <v>208</v>
      </c>
      <c r="F12" s="10">
        <v>1</v>
      </c>
      <c r="H12" s="10" t="s">
        <v>207</v>
      </c>
      <c r="I12" s="10">
        <v>15000</v>
      </c>
      <c r="J12" s="10">
        <v>42000</v>
      </c>
      <c r="K12" s="10" t="s">
        <v>207</v>
      </c>
      <c r="L12" s="10" t="s">
        <v>208</v>
      </c>
      <c r="M12" s="10" t="s">
        <v>208</v>
      </c>
    </row>
    <row r="13" spans="1:13" ht="15" customHeight="1">
      <c r="A13" s="10">
        <v>1</v>
      </c>
      <c r="B13" s="10" t="s">
        <v>242</v>
      </c>
      <c r="C13" s="10" t="s">
        <v>92</v>
      </c>
      <c r="D13" s="10" t="s">
        <v>234</v>
      </c>
      <c r="E13" s="10" t="s">
        <v>207</v>
      </c>
      <c r="G13" s="10" t="s">
        <v>239</v>
      </c>
      <c r="H13" s="10" t="s">
        <v>207</v>
      </c>
      <c r="I13" s="10">
        <v>15000</v>
      </c>
      <c r="J13" s="10">
        <v>47000</v>
      </c>
      <c r="K13" s="10" t="s">
        <v>207</v>
      </c>
      <c r="L13" s="10" t="s">
        <v>208</v>
      </c>
      <c r="M13" s="10" t="s">
        <v>208</v>
      </c>
    </row>
    <row r="14" spans="1:13" ht="15" customHeight="1">
      <c r="A14" s="10">
        <v>1</v>
      </c>
      <c r="B14" s="10" t="s">
        <v>136</v>
      </c>
      <c r="C14" s="10" t="s">
        <v>92</v>
      </c>
      <c r="D14" s="10" t="s">
        <v>238</v>
      </c>
      <c r="E14" s="10" t="s">
        <v>208</v>
      </c>
      <c r="F14" s="10">
        <v>1</v>
      </c>
      <c r="H14" s="10" t="s">
        <v>207</v>
      </c>
      <c r="I14" s="10">
        <v>12000</v>
      </c>
      <c r="J14" s="10">
        <v>60000</v>
      </c>
      <c r="K14" s="10" t="s">
        <v>207</v>
      </c>
      <c r="M14" s="10" t="s">
        <v>208</v>
      </c>
    </row>
    <row r="15" spans="1:13" ht="15" customHeight="1">
      <c r="A15" s="10">
        <v>1</v>
      </c>
      <c r="B15" s="10" t="s">
        <v>139</v>
      </c>
      <c r="C15" s="10" t="s">
        <v>92</v>
      </c>
      <c r="D15" s="10" t="s">
        <v>238</v>
      </c>
      <c r="E15" s="10" t="s">
        <v>208</v>
      </c>
      <c r="F15" s="10">
        <v>1</v>
      </c>
      <c r="H15" s="10" t="s">
        <v>207</v>
      </c>
      <c r="I15" s="10">
        <v>8000</v>
      </c>
      <c r="J15" s="10">
        <v>45000</v>
      </c>
      <c r="K15" s="10" t="s">
        <v>208</v>
      </c>
      <c r="M15" s="10" t="s">
        <v>208</v>
      </c>
    </row>
    <row r="16" spans="1:13" ht="15" customHeight="1">
      <c r="A16" s="10">
        <v>1</v>
      </c>
      <c r="B16" s="10" t="s">
        <v>116</v>
      </c>
      <c r="C16" s="10" t="s">
        <v>92</v>
      </c>
      <c r="D16" s="10" t="s">
        <v>238</v>
      </c>
      <c r="E16" s="10" t="s">
        <v>208</v>
      </c>
      <c r="F16" s="10" t="s">
        <v>211</v>
      </c>
      <c r="H16" s="10" t="s">
        <v>207</v>
      </c>
      <c r="I16" s="10">
        <v>20000</v>
      </c>
      <c r="K16" s="10" t="s">
        <v>207</v>
      </c>
      <c r="L16" s="10" t="s">
        <v>208</v>
      </c>
      <c r="M16" s="10" t="s">
        <v>208</v>
      </c>
    </row>
    <row r="17" spans="1:10" ht="15" customHeight="1">
      <c r="A17" s="10">
        <v>1</v>
      </c>
      <c r="B17" s="10" t="s">
        <v>118</v>
      </c>
      <c r="C17" s="10" t="s">
        <v>92</v>
      </c>
      <c r="D17" s="10" t="s">
        <v>435</v>
      </c>
      <c r="E17" s="10" t="s">
        <v>208</v>
      </c>
      <c r="F17" s="10">
        <v>2</v>
      </c>
      <c r="H17" s="10" t="s">
        <v>207</v>
      </c>
      <c r="I17" s="10">
        <v>10000</v>
      </c>
      <c r="J17" s="10">
        <v>36000</v>
      </c>
    </row>
    <row r="18" spans="1:9" ht="15" customHeight="1">
      <c r="A18" s="10">
        <v>1</v>
      </c>
      <c r="B18" s="10" t="s">
        <v>129</v>
      </c>
      <c r="C18" s="10" t="s">
        <v>92</v>
      </c>
      <c r="D18" s="10" t="s">
        <v>435</v>
      </c>
      <c r="E18" s="10" t="s">
        <v>207</v>
      </c>
      <c r="H18" s="10" t="s">
        <v>207</v>
      </c>
      <c r="I18" s="10">
        <v>10000</v>
      </c>
    </row>
    <row r="19" spans="1:9" ht="15" customHeight="1">
      <c r="A19" s="10">
        <v>1</v>
      </c>
      <c r="B19" s="10" t="s">
        <v>242</v>
      </c>
      <c r="C19" s="10" t="s">
        <v>93</v>
      </c>
      <c r="D19" s="10" t="s">
        <v>435</v>
      </c>
      <c r="E19" s="10" t="s">
        <v>207</v>
      </c>
      <c r="G19" s="10" t="s">
        <v>239</v>
      </c>
      <c r="H19" s="10" t="s">
        <v>207</v>
      </c>
      <c r="I19" s="10">
        <v>15000</v>
      </c>
    </row>
    <row r="20" spans="1:13" ht="15" customHeight="1">
      <c r="A20" s="10">
        <v>1</v>
      </c>
      <c r="B20" s="10" t="s">
        <v>145</v>
      </c>
      <c r="C20" s="10" t="s">
        <v>93</v>
      </c>
      <c r="D20" s="10" t="s">
        <v>234</v>
      </c>
      <c r="E20" s="10" t="s">
        <v>207</v>
      </c>
      <c r="G20" s="10" t="s">
        <v>243</v>
      </c>
      <c r="H20" s="10" t="s">
        <v>207</v>
      </c>
      <c r="I20" s="10">
        <v>15000</v>
      </c>
      <c r="K20" s="10" t="s">
        <v>207</v>
      </c>
      <c r="L20" s="10" t="s">
        <v>207</v>
      </c>
      <c r="M20" s="10" t="s">
        <v>207</v>
      </c>
    </row>
    <row r="21" spans="1:13" ht="15" customHeight="1">
      <c r="A21" s="10">
        <v>1</v>
      </c>
      <c r="B21" s="10" t="s">
        <v>244</v>
      </c>
      <c r="C21" s="10" t="s">
        <v>93</v>
      </c>
      <c r="D21" s="10" t="s">
        <v>234</v>
      </c>
      <c r="E21" s="10" t="s">
        <v>207</v>
      </c>
      <c r="G21" s="10" t="s">
        <v>245</v>
      </c>
      <c r="H21" s="10" t="s">
        <v>207</v>
      </c>
      <c r="I21" s="10">
        <v>25000</v>
      </c>
      <c r="K21" s="10" t="s">
        <v>207</v>
      </c>
      <c r="L21" s="10" t="s">
        <v>208</v>
      </c>
      <c r="M21" s="10" t="s">
        <v>208</v>
      </c>
    </row>
    <row r="22" spans="1:13" ht="15" customHeight="1">
      <c r="A22" s="10">
        <v>1</v>
      </c>
      <c r="B22" s="10" t="s">
        <v>140</v>
      </c>
      <c r="C22" s="10" t="s">
        <v>93</v>
      </c>
      <c r="D22" s="10" t="s">
        <v>234</v>
      </c>
      <c r="E22" s="10" t="s">
        <v>207</v>
      </c>
      <c r="G22" s="10" t="s">
        <v>246</v>
      </c>
      <c r="H22" s="10" t="s">
        <v>207</v>
      </c>
      <c r="I22" s="10">
        <v>2500</v>
      </c>
      <c r="L22" s="10" t="s">
        <v>208</v>
      </c>
      <c r="M22" s="10" t="s">
        <v>208</v>
      </c>
    </row>
    <row r="23" spans="1:9" ht="15" customHeight="1">
      <c r="A23" s="10">
        <v>1</v>
      </c>
      <c r="B23" s="10" t="s">
        <v>139</v>
      </c>
      <c r="C23" s="10" t="s">
        <v>94</v>
      </c>
      <c r="D23" s="10" t="s">
        <v>435</v>
      </c>
      <c r="E23" s="10" t="s">
        <v>208</v>
      </c>
      <c r="F23" s="10">
        <v>1</v>
      </c>
      <c r="H23" s="10" t="s">
        <v>207</v>
      </c>
      <c r="I23" s="10">
        <v>7000</v>
      </c>
    </row>
    <row r="24" spans="1:13" ht="15" customHeight="1">
      <c r="A24" s="10">
        <v>1</v>
      </c>
      <c r="B24" s="10" t="s">
        <v>145</v>
      </c>
      <c r="C24" s="10" t="s">
        <v>94</v>
      </c>
      <c r="D24" s="10" t="s">
        <v>238</v>
      </c>
      <c r="E24" s="10" t="s">
        <v>207</v>
      </c>
      <c r="G24" s="10" t="s">
        <v>243</v>
      </c>
      <c r="H24" s="10" t="s">
        <v>207</v>
      </c>
      <c r="I24" s="10">
        <v>5000</v>
      </c>
      <c r="K24" s="10" t="s">
        <v>207</v>
      </c>
      <c r="L24" s="10" t="s">
        <v>208</v>
      </c>
      <c r="M24" s="10" t="s">
        <v>208</v>
      </c>
    </row>
    <row r="25" spans="1:13" ht="15" customHeight="1">
      <c r="A25" s="10">
        <v>2</v>
      </c>
      <c r="B25" s="10" t="s">
        <v>129</v>
      </c>
      <c r="C25" s="10" t="s">
        <v>94</v>
      </c>
      <c r="D25" s="10" t="s">
        <v>234</v>
      </c>
      <c r="E25" s="10" t="s">
        <v>208</v>
      </c>
      <c r="F25" s="10">
        <v>3</v>
      </c>
      <c r="H25" s="10" t="s">
        <v>208</v>
      </c>
      <c r="I25" s="10">
        <v>15000</v>
      </c>
      <c r="J25" s="10">
        <v>64000</v>
      </c>
      <c r="K25" s="10" t="s">
        <v>208</v>
      </c>
      <c r="L25" s="10" t="s">
        <v>207</v>
      </c>
      <c r="M25" s="10" t="s">
        <v>207</v>
      </c>
    </row>
    <row r="26" spans="1:13" ht="15" customHeight="1">
      <c r="A26" s="10">
        <v>1</v>
      </c>
      <c r="B26" s="10" t="s">
        <v>247</v>
      </c>
      <c r="C26" s="10" t="s">
        <v>94</v>
      </c>
      <c r="D26" s="10" t="s">
        <v>234</v>
      </c>
      <c r="E26" s="10" t="s">
        <v>208</v>
      </c>
      <c r="F26" s="10">
        <v>1</v>
      </c>
      <c r="H26" s="10" t="s">
        <v>207</v>
      </c>
      <c r="I26" s="10">
        <v>15000</v>
      </c>
      <c r="J26" s="10">
        <v>33000</v>
      </c>
      <c r="K26" s="10" t="s">
        <v>207</v>
      </c>
      <c r="L26" s="10" t="s">
        <v>208</v>
      </c>
      <c r="M26" s="10" t="s">
        <v>208</v>
      </c>
    </row>
    <row r="27" spans="1:13" ht="15" customHeight="1">
      <c r="A27" s="10">
        <v>1</v>
      </c>
      <c r="B27" s="10" t="s">
        <v>170</v>
      </c>
      <c r="C27" s="10" t="s">
        <v>94</v>
      </c>
      <c r="D27" s="10" t="s">
        <v>234</v>
      </c>
      <c r="E27" s="10" t="s">
        <v>208</v>
      </c>
      <c r="F27" s="10">
        <v>1</v>
      </c>
      <c r="H27" s="10" t="s">
        <v>207</v>
      </c>
      <c r="I27" s="10">
        <v>15000</v>
      </c>
      <c r="J27" s="10">
        <v>75500</v>
      </c>
      <c r="K27" s="10" t="s">
        <v>207</v>
      </c>
      <c r="L27" s="10" t="s">
        <v>208</v>
      </c>
      <c r="M27" s="10" t="s">
        <v>208</v>
      </c>
    </row>
    <row r="28" spans="1:13" ht="15" customHeight="1">
      <c r="A28" s="10">
        <v>2</v>
      </c>
      <c r="B28" s="10" t="s">
        <v>129</v>
      </c>
      <c r="C28" s="10" t="s">
        <v>95</v>
      </c>
      <c r="D28" s="10" t="s">
        <v>238</v>
      </c>
      <c r="E28" s="10" t="s">
        <v>208</v>
      </c>
      <c r="F28" s="10">
        <v>2</v>
      </c>
      <c r="H28" s="10" t="s">
        <v>207</v>
      </c>
      <c r="I28" s="10">
        <v>12000</v>
      </c>
      <c r="J28" s="10">
        <v>69000</v>
      </c>
      <c r="K28" s="10" t="s">
        <v>207</v>
      </c>
      <c r="L28" s="10" t="s">
        <v>208</v>
      </c>
      <c r="M28" s="10" t="s">
        <v>208</v>
      </c>
    </row>
    <row r="29" spans="1:13" ht="15" customHeight="1">
      <c r="A29" s="10">
        <v>1</v>
      </c>
      <c r="B29" s="10" t="s">
        <v>147</v>
      </c>
      <c r="C29" s="10" t="s">
        <v>95</v>
      </c>
      <c r="D29" s="10" t="s">
        <v>234</v>
      </c>
      <c r="E29" s="10" t="s">
        <v>208</v>
      </c>
      <c r="F29" s="10">
        <v>2</v>
      </c>
      <c r="H29" s="10" t="s">
        <v>207</v>
      </c>
      <c r="I29" s="10">
        <v>20000</v>
      </c>
      <c r="J29" s="10">
        <v>30000</v>
      </c>
      <c r="K29" s="10" t="s">
        <v>207</v>
      </c>
      <c r="L29" s="10" t="s">
        <v>208</v>
      </c>
      <c r="M29" s="10" t="s">
        <v>248</v>
      </c>
    </row>
    <row r="30" spans="1:13" ht="15" customHeight="1">
      <c r="A30" s="10">
        <v>1</v>
      </c>
      <c r="B30" s="10" t="s">
        <v>249</v>
      </c>
      <c r="C30" s="10" t="s">
        <v>95</v>
      </c>
      <c r="D30" s="10" t="s">
        <v>234</v>
      </c>
      <c r="E30" s="10" t="s">
        <v>207</v>
      </c>
      <c r="G30" s="10" t="s">
        <v>250</v>
      </c>
      <c r="H30" s="10" t="s">
        <v>208</v>
      </c>
      <c r="I30" s="10">
        <v>3500</v>
      </c>
      <c r="K30" s="10" t="s">
        <v>207</v>
      </c>
      <c r="L30" s="10" t="s">
        <v>251</v>
      </c>
      <c r="M30" s="10" t="s">
        <v>207</v>
      </c>
    </row>
    <row r="31" spans="1:9" ht="15" customHeight="1">
      <c r="A31" s="10">
        <v>1</v>
      </c>
      <c r="B31" s="10" t="s">
        <v>145</v>
      </c>
      <c r="C31" s="10" t="s">
        <v>95</v>
      </c>
      <c r="D31" s="10" t="s">
        <v>435</v>
      </c>
      <c r="E31" s="10" t="s">
        <v>207</v>
      </c>
      <c r="G31" s="10" t="s">
        <v>243</v>
      </c>
      <c r="H31" s="10" t="s">
        <v>207</v>
      </c>
      <c r="I31" s="10">
        <v>5000</v>
      </c>
    </row>
    <row r="32" spans="1:13" ht="15" customHeight="1">
      <c r="A32" s="10">
        <v>1</v>
      </c>
      <c r="B32" s="10" t="s">
        <v>163</v>
      </c>
      <c r="C32" s="10" t="s">
        <v>96</v>
      </c>
      <c r="D32" s="10" t="s">
        <v>234</v>
      </c>
      <c r="E32" s="10" t="s">
        <v>207</v>
      </c>
      <c r="G32" s="10" t="s">
        <v>252</v>
      </c>
      <c r="H32" s="10" t="s">
        <v>207</v>
      </c>
      <c r="I32" s="10">
        <v>3000</v>
      </c>
      <c r="K32" s="10" t="s">
        <v>207</v>
      </c>
      <c r="L32" s="10" t="s">
        <v>207</v>
      </c>
      <c r="M32" s="10" t="s">
        <v>207</v>
      </c>
    </row>
    <row r="33" spans="1:15" ht="15" customHeight="1">
      <c r="A33" s="10">
        <v>1</v>
      </c>
      <c r="B33" s="10" t="s">
        <v>169</v>
      </c>
      <c r="C33" s="10" t="s">
        <v>96</v>
      </c>
      <c r="D33" s="10" t="s">
        <v>234</v>
      </c>
      <c r="E33" s="10" t="s">
        <v>208</v>
      </c>
      <c r="F33" s="10">
        <v>1</v>
      </c>
      <c r="H33" s="10" t="s">
        <v>207</v>
      </c>
      <c r="I33" s="10">
        <v>15000</v>
      </c>
      <c r="J33" s="10">
        <v>110000</v>
      </c>
      <c r="L33" s="10" t="s">
        <v>208</v>
      </c>
      <c r="M33" s="10" t="s">
        <v>208</v>
      </c>
      <c r="O33" s="10">
        <v>35000</v>
      </c>
    </row>
    <row r="34" spans="1:13" ht="15" customHeight="1">
      <c r="A34" s="10">
        <v>1</v>
      </c>
      <c r="B34" s="10" t="s">
        <v>147</v>
      </c>
      <c r="C34" s="10" t="s">
        <v>96</v>
      </c>
      <c r="D34" s="10" t="s">
        <v>238</v>
      </c>
      <c r="E34" s="10" t="s">
        <v>208</v>
      </c>
      <c r="F34" s="10">
        <v>2</v>
      </c>
      <c r="H34" s="10" t="s">
        <v>207</v>
      </c>
      <c r="I34" s="10">
        <v>17000</v>
      </c>
      <c r="J34" s="10">
        <v>45000</v>
      </c>
      <c r="K34" s="10" t="s">
        <v>207</v>
      </c>
      <c r="L34" s="10" t="s">
        <v>208</v>
      </c>
      <c r="M34" s="10" t="s">
        <v>207</v>
      </c>
    </row>
    <row r="35" spans="1:4" ht="15" customHeight="1">
      <c r="A35" s="10">
        <v>2</v>
      </c>
      <c r="B35" s="10" t="s">
        <v>129</v>
      </c>
      <c r="C35" s="10" t="s">
        <v>97</v>
      </c>
      <c r="D35" s="10" t="s">
        <v>253</v>
      </c>
    </row>
    <row r="36" spans="1:13" ht="15" customHeight="1">
      <c r="A36" s="10">
        <v>2</v>
      </c>
      <c r="B36" s="10" t="s">
        <v>136</v>
      </c>
      <c r="C36" s="10" t="s">
        <v>97</v>
      </c>
      <c r="D36" s="10" t="s">
        <v>234</v>
      </c>
      <c r="E36" s="10" t="s">
        <v>208</v>
      </c>
      <c r="F36" s="10">
        <v>2</v>
      </c>
      <c r="H36" s="10" t="s">
        <v>207</v>
      </c>
      <c r="I36" s="10">
        <v>15000</v>
      </c>
      <c r="J36" s="10">
        <v>40000</v>
      </c>
      <c r="K36" s="10" t="s">
        <v>208</v>
      </c>
      <c r="L36" s="10" t="s">
        <v>207</v>
      </c>
      <c r="M36" s="10" t="s">
        <v>207</v>
      </c>
    </row>
    <row r="37" spans="1:12" ht="15" customHeight="1">
      <c r="A37" s="10">
        <v>1</v>
      </c>
      <c r="B37" s="10" t="s">
        <v>254</v>
      </c>
      <c r="C37" s="10" t="s">
        <v>97</v>
      </c>
      <c r="D37" s="10" t="s">
        <v>234</v>
      </c>
      <c r="E37" s="10" t="s">
        <v>208</v>
      </c>
      <c r="F37" s="10">
        <v>2</v>
      </c>
      <c r="H37" s="10" t="s">
        <v>207</v>
      </c>
      <c r="I37" s="10">
        <v>20000</v>
      </c>
      <c r="J37" s="10">
        <v>90000</v>
      </c>
      <c r="K37" s="10" t="s">
        <v>208</v>
      </c>
      <c r="L37" s="10" t="s">
        <v>208</v>
      </c>
    </row>
    <row r="38" spans="1:13" ht="15" customHeight="1">
      <c r="A38" s="10">
        <v>1</v>
      </c>
      <c r="B38" s="10" t="s">
        <v>170</v>
      </c>
      <c r="C38" s="10" t="s">
        <v>97</v>
      </c>
      <c r="D38" s="10" t="s">
        <v>238</v>
      </c>
      <c r="E38" s="10" t="s">
        <v>208</v>
      </c>
      <c r="F38" s="10">
        <v>1</v>
      </c>
      <c r="H38" s="10" t="s">
        <v>207</v>
      </c>
      <c r="I38" s="10">
        <v>15000</v>
      </c>
      <c r="J38" s="10">
        <v>92000</v>
      </c>
      <c r="K38" s="10" t="s">
        <v>207</v>
      </c>
      <c r="M38" s="10" t="s">
        <v>208</v>
      </c>
    </row>
    <row r="39" spans="1:15" ht="15" customHeight="1">
      <c r="A39" s="10">
        <v>1</v>
      </c>
      <c r="B39" s="10" t="s">
        <v>169</v>
      </c>
      <c r="C39" s="10" t="s">
        <v>97</v>
      </c>
      <c r="D39" s="10" t="s">
        <v>238</v>
      </c>
      <c r="E39" s="10" t="s">
        <v>208</v>
      </c>
      <c r="F39" s="10">
        <v>1</v>
      </c>
      <c r="H39" s="10" t="s">
        <v>207</v>
      </c>
      <c r="I39" s="10">
        <v>15000</v>
      </c>
      <c r="J39" s="10">
        <v>110000</v>
      </c>
      <c r="K39" s="10" t="s">
        <v>207</v>
      </c>
      <c r="L39" s="10" t="s">
        <v>208</v>
      </c>
      <c r="M39" s="10" t="s">
        <v>208</v>
      </c>
      <c r="O39" s="10">
        <v>45000</v>
      </c>
    </row>
    <row r="40" spans="1:13" ht="15" customHeight="1">
      <c r="A40" s="10">
        <v>2</v>
      </c>
      <c r="B40" s="10" t="s">
        <v>136</v>
      </c>
      <c r="C40" s="10" t="s">
        <v>98</v>
      </c>
      <c r="D40" s="10" t="s">
        <v>238</v>
      </c>
      <c r="E40" s="10" t="s">
        <v>208</v>
      </c>
      <c r="F40" s="10">
        <v>2</v>
      </c>
      <c r="H40" s="10" t="s">
        <v>207</v>
      </c>
      <c r="I40" s="10">
        <v>15000</v>
      </c>
      <c r="L40" s="10" t="s">
        <v>207</v>
      </c>
      <c r="M40" s="10" t="s">
        <v>248</v>
      </c>
    </row>
    <row r="41" spans="1:10" ht="15" customHeight="1">
      <c r="A41" s="10">
        <v>1</v>
      </c>
      <c r="B41" s="10" t="s">
        <v>145</v>
      </c>
      <c r="C41" s="10" t="s">
        <v>97</v>
      </c>
      <c r="D41" s="10" t="s">
        <v>435</v>
      </c>
      <c r="E41" s="10" t="s">
        <v>208</v>
      </c>
      <c r="F41" s="10">
        <v>1</v>
      </c>
      <c r="H41" s="10" t="s">
        <v>207</v>
      </c>
      <c r="I41" s="10">
        <v>15000</v>
      </c>
      <c r="J41" s="10">
        <v>92000</v>
      </c>
    </row>
    <row r="42" spans="1:9" ht="15" customHeight="1">
      <c r="A42" s="10">
        <v>1</v>
      </c>
      <c r="B42" s="10" t="s">
        <v>170</v>
      </c>
      <c r="C42" s="10" t="s">
        <v>98</v>
      </c>
      <c r="D42" s="10" t="s">
        <v>435</v>
      </c>
      <c r="I42" s="10">
        <v>15000</v>
      </c>
    </row>
    <row r="43" spans="1:9" ht="15" customHeight="1">
      <c r="A43" s="10">
        <v>1</v>
      </c>
      <c r="B43" s="10" t="s">
        <v>249</v>
      </c>
      <c r="C43" s="10" t="s">
        <v>98</v>
      </c>
      <c r="D43" s="10" t="s">
        <v>255</v>
      </c>
      <c r="I43" s="10">
        <v>3500</v>
      </c>
    </row>
    <row r="44" spans="1:9" ht="15" customHeight="1">
      <c r="A44" s="10">
        <v>1</v>
      </c>
      <c r="B44" s="10" t="s">
        <v>247</v>
      </c>
      <c r="C44" s="10" t="s">
        <v>98</v>
      </c>
      <c r="D44" s="10" t="s">
        <v>255</v>
      </c>
      <c r="I44" s="10">
        <v>15000</v>
      </c>
    </row>
    <row r="45" spans="1:13" ht="15" customHeight="1">
      <c r="A45" s="10">
        <v>1</v>
      </c>
      <c r="B45" s="10" t="s">
        <v>182</v>
      </c>
      <c r="C45" s="10" t="s">
        <v>99</v>
      </c>
      <c r="D45" s="10" t="s">
        <v>234</v>
      </c>
      <c r="E45" s="10" t="s">
        <v>208</v>
      </c>
      <c r="F45" s="10">
        <v>1</v>
      </c>
      <c r="I45" s="10">
        <v>2500</v>
      </c>
      <c r="J45" s="10">
        <v>25000</v>
      </c>
      <c r="K45" s="10" t="s">
        <v>207</v>
      </c>
      <c r="L45" s="10" t="s">
        <v>208</v>
      </c>
      <c r="M45" s="10" t="s">
        <v>208</v>
      </c>
    </row>
    <row r="46" spans="1:9" ht="15" customHeight="1">
      <c r="A46" s="10">
        <v>1</v>
      </c>
      <c r="B46" s="10" t="s">
        <v>182</v>
      </c>
      <c r="C46" s="10" t="s">
        <v>102</v>
      </c>
      <c r="D46" s="10" t="s">
        <v>240</v>
      </c>
      <c r="E46" s="10" t="s">
        <v>208</v>
      </c>
      <c r="F46" s="10">
        <v>1</v>
      </c>
      <c r="G46" s="10" t="s">
        <v>256</v>
      </c>
      <c r="I46" s="10">
        <v>2500</v>
      </c>
    </row>
    <row r="47" spans="1:13" ht="15" customHeight="1">
      <c r="A47" s="10">
        <v>2</v>
      </c>
      <c r="B47" s="10" t="s">
        <v>136</v>
      </c>
      <c r="C47" s="10" t="s">
        <v>99</v>
      </c>
      <c r="D47" s="10" t="s">
        <v>238</v>
      </c>
      <c r="E47" s="10" t="s">
        <v>208</v>
      </c>
      <c r="F47" s="10">
        <v>2</v>
      </c>
      <c r="H47" s="10" t="s">
        <v>207</v>
      </c>
      <c r="I47" s="10">
        <v>28000</v>
      </c>
      <c r="J47" s="10">
        <v>33000</v>
      </c>
      <c r="K47" s="10" t="s">
        <v>207</v>
      </c>
      <c r="L47" s="10" t="s">
        <v>207</v>
      </c>
      <c r="M47" s="10" t="s">
        <v>207</v>
      </c>
    </row>
    <row r="48" spans="1:13" ht="15" customHeight="1">
      <c r="A48" s="10">
        <v>1</v>
      </c>
      <c r="B48" s="10" t="s">
        <v>179</v>
      </c>
      <c r="C48" s="10" t="s">
        <v>99</v>
      </c>
      <c r="D48" s="10" t="s">
        <v>234</v>
      </c>
      <c r="E48" s="10" t="s">
        <v>208</v>
      </c>
      <c r="F48" s="10">
        <v>1</v>
      </c>
      <c r="H48" s="10" t="s">
        <v>207</v>
      </c>
      <c r="I48" s="10">
        <v>23000</v>
      </c>
      <c r="J48" s="10">
        <v>55000</v>
      </c>
      <c r="K48" s="10" t="s">
        <v>208</v>
      </c>
      <c r="L48" s="10" t="s">
        <v>208</v>
      </c>
      <c r="M48" s="10" t="s">
        <v>208</v>
      </c>
    </row>
    <row r="49" spans="1:13" ht="15" customHeight="1">
      <c r="A49" s="10">
        <v>1</v>
      </c>
      <c r="B49" s="10" t="s">
        <v>257</v>
      </c>
      <c r="C49" s="10" t="s">
        <v>99</v>
      </c>
      <c r="D49" s="10" t="s">
        <v>234</v>
      </c>
      <c r="E49" s="10" t="s">
        <v>208</v>
      </c>
      <c r="F49" s="10">
        <v>2</v>
      </c>
      <c r="H49" s="10" t="s">
        <v>207</v>
      </c>
      <c r="I49" s="10">
        <v>20000</v>
      </c>
      <c r="J49" s="10">
        <v>50000</v>
      </c>
      <c r="K49" s="10" t="s">
        <v>207</v>
      </c>
      <c r="L49" s="10" t="s">
        <v>208</v>
      </c>
      <c r="M49" s="10" t="s">
        <v>208</v>
      </c>
    </row>
    <row r="50" spans="1:9" ht="15" customHeight="1">
      <c r="A50" s="10">
        <v>1</v>
      </c>
      <c r="B50" s="10" t="s">
        <v>169</v>
      </c>
      <c r="C50" s="10" t="s">
        <v>99</v>
      </c>
      <c r="D50" s="10" t="s">
        <v>435</v>
      </c>
      <c r="I50" s="10">
        <v>15000</v>
      </c>
    </row>
    <row r="51" spans="1:18" ht="15" customHeight="1">
      <c r="A51" s="10">
        <v>1</v>
      </c>
      <c r="B51" s="10" t="s">
        <v>179</v>
      </c>
      <c r="C51" s="10" t="s">
        <v>100</v>
      </c>
      <c r="D51" s="10" t="s">
        <v>238</v>
      </c>
      <c r="E51" s="10" t="s">
        <v>208</v>
      </c>
      <c r="F51" s="10">
        <v>1</v>
      </c>
      <c r="H51" s="10" t="s">
        <v>207</v>
      </c>
      <c r="I51" s="10">
        <v>23500</v>
      </c>
      <c r="J51" s="10">
        <v>54000</v>
      </c>
      <c r="K51" s="10" t="s">
        <v>207</v>
      </c>
      <c r="L51" s="10" t="s">
        <v>208</v>
      </c>
      <c r="M51" s="10" t="s">
        <v>208</v>
      </c>
      <c r="P51" s="10">
        <v>9000</v>
      </c>
      <c r="R51" s="10" t="s">
        <v>258</v>
      </c>
    </row>
    <row r="52" spans="1:17" ht="15" customHeight="1">
      <c r="A52" s="10">
        <v>3</v>
      </c>
      <c r="B52" s="10" t="s">
        <v>129</v>
      </c>
      <c r="C52" s="10" t="s">
        <v>100</v>
      </c>
      <c r="D52" s="10" t="s">
        <v>234</v>
      </c>
      <c r="E52" s="10" t="s">
        <v>208</v>
      </c>
      <c r="F52" s="10">
        <v>3</v>
      </c>
      <c r="H52" s="10" t="s">
        <v>207</v>
      </c>
      <c r="I52" s="10">
        <v>20000</v>
      </c>
      <c r="J52" s="10">
        <v>95000</v>
      </c>
      <c r="K52" s="10" t="s">
        <v>208</v>
      </c>
      <c r="L52" s="10" t="s">
        <v>208</v>
      </c>
      <c r="M52" s="10" t="s">
        <v>207</v>
      </c>
      <c r="O52" s="10">
        <v>70000</v>
      </c>
      <c r="P52" s="10">
        <v>10000</v>
      </c>
      <c r="Q52" s="10">
        <v>10000</v>
      </c>
    </row>
    <row r="53" spans="1:15" ht="15" customHeight="1">
      <c r="A53" s="10">
        <v>1</v>
      </c>
      <c r="B53" s="10" t="s">
        <v>254</v>
      </c>
      <c r="C53" s="10" t="s">
        <v>100</v>
      </c>
      <c r="D53" s="10" t="s">
        <v>238</v>
      </c>
      <c r="E53" s="10" t="s">
        <v>208</v>
      </c>
      <c r="F53" s="10">
        <v>2</v>
      </c>
      <c r="H53" s="10" t="s">
        <v>207</v>
      </c>
      <c r="I53" s="10">
        <v>20000</v>
      </c>
      <c r="J53" s="10">
        <v>120000</v>
      </c>
      <c r="L53" s="10" t="s">
        <v>208</v>
      </c>
      <c r="M53" s="10" t="s">
        <v>208</v>
      </c>
      <c r="O53" s="10">
        <v>11250</v>
      </c>
    </row>
    <row r="54" spans="1:17" ht="15" customHeight="1">
      <c r="A54" s="10">
        <v>1</v>
      </c>
      <c r="B54" s="10" t="s">
        <v>257</v>
      </c>
      <c r="C54" s="10" t="s">
        <v>100</v>
      </c>
      <c r="D54" s="10" t="s">
        <v>238</v>
      </c>
      <c r="E54" s="10" t="s">
        <v>208</v>
      </c>
      <c r="F54" s="10">
        <v>2</v>
      </c>
      <c r="H54" s="10" t="s">
        <v>207</v>
      </c>
      <c r="I54" s="10">
        <v>19000</v>
      </c>
      <c r="J54" s="10">
        <v>40000</v>
      </c>
      <c r="K54" s="10" t="s">
        <v>207</v>
      </c>
      <c r="L54" s="10" t="s">
        <v>208</v>
      </c>
      <c r="M54" s="10" t="s">
        <v>208</v>
      </c>
      <c r="O54" s="10">
        <v>21000</v>
      </c>
      <c r="P54" s="10">
        <v>4500</v>
      </c>
      <c r="Q54" s="10">
        <v>4500</v>
      </c>
    </row>
    <row r="55" spans="1:13" ht="15" customHeight="1">
      <c r="A55" s="10">
        <v>1</v>
      </c>
      <c r="B55" s="10" t="s">
        <v>150</v>
      </c>
      <c r="C55" s="10" t="s">
        <v>101</v>
      </c>
      <c r="D55" s="10" t="s">
        <v>234</v>
      </c>
      <c r="E55" s="10" t="s">
        <v>207</v>
      </c>
      <c r="G55" s="10" t="s">
        <v>259</v>
      </c>
      <c r="H55" s="10" t="s">
        <v>207</v>
      </c>
      <c r="I55" s="10">
        <v>10000</v>
      </c>
      <c r="L55" s="10" t="s">
        <v>208</v>
      </c>
      <c r="M55" s="10" t="s">
        <v>207</v>
      </c>
    </row>
    <row r="56" spans="1:13" ht="15" customHeight="1">
      <c r="A56" s="10">
        <v>2</v>
      </c>
      <c r="B56" s="10" t="s">
        <v>147</v>
      </c>
      <c r="C56" s="10" t="s">
        <v>101</v>
      </c>
      <c r="D56" s="10" t="s">
        <v>234</v>
      </c>
      <c r="E56" s="10" t="s">
        <v>207</v>
      </c>
      <c r="G56" s="10" t="s">
        <v>260</v>
      </c>
      <c r="H56" s="10" t="s">
        <v>208</v>
      </c>
      <c r="I56" s="10">
        <v>3000</v>
      </c>
      <c r="K56" s="10" t="s">
        <v>207</v>
      </c>
      <c r="L56" s="10" t="s">
        <v>208</v>
      </c>
      <c r="M56" s="10" t="s">
        <v>208</v>
      </c>
    </row>
    <row r="57" spans="1:16" ht="15" customHeight="1">
      <c r="A57" s="10">
        <v>2</v>
      </c>
      <c r="B57" s="10" t="s">
        <v>163</v>
      </c>
      <c r="C57" s="10" t="s">
        <v>101</v>
      </c>
      <c r="D57" s="10" t="s">
        <v>234</v>
      </c>
      <c r="E57" s="10" t="s">
        <v>208</v>
      </c>
      <c r="G57" s="10" t="s">
        <v>261</v>
      </c>
      <c r="H57" s="10" t="s">
        <v>207</v>
      </c>
      <c r="I57" s="10">
        <v>12000</v>
      </c>
      <c r="J57" s="10">
        <v>40000</v>
      </c>
      <c r="K57" s="10" t="s">
        <v>208</v>
      </c>
      <c r="L57" s="10" t="s">
        <v>208</v>
      </c>
      <c r="M57" s="10" t="s">
        <v>208</v>
      </c>
      <c r="N57" s="10">
        <v>40000</v>
      </c>
      <c r="O57" s="10">
        <v>28000</v>
      </c>
      <c r="P57" s="10">
        <v>4780</v>
      </c>
    </row>
    <row r="58" spans="1:13" ht="15" customHeight="1">
      <c r="A58" s="10">
        <v>2</v>
      </c>
      <c r="B58" s="10" t="s">
        <v>182</v>
      </c>
      <c r="C58" s="10" t="s">
        <v>101</v>
      </c>
      <c r="D58" s="10" t="s">
        <v>234</v>
      </c>
      <c r="E58" s="10" t="s">
        <v>208</v>
      </c>
      <c r="F58" s="10">
        <v>2</v>
      </c>
      <c r="H58" s="10" t="s">
        <v>207</v>
      </c>
      <c r="I58" s="10">
        <v>20000</v>
      </c>
      <c r="J58" s="10">
        <v>36000</v>
      </c>
      <c r="K58" s="10" t="s">
        <v>207</v>
      </c>
      <c r="L58" s="10" t="s">
        <v>208</v>
      </c>
      <c r="M58" s="10" t="s">
        <v>207</v>
      </c>
    </row>
    <row r="59" spans="1:13" ht="15" customHeight="1">
      <c r="A59" s="10">
        <v>2</v>
      </c>
      <c r="B59" s="10" t="s">
        <v>137</v>
      </c>
      <c r="C59" s="10" t="s">
        <v>101</v>
      </c>
      <c r="D59" s="10" t="s">
        <v>234</v>
      </c>
      <c r="E59" s="10" t="s">
        <v>207</v>
      </c>
      <c r="G59" s="10" t="s">
        <v>262</v>
      </c>
      <c r="H59" s="10" t="s">
        <v>207</v>
      </c>
      <c r="I59" s="10">
        <v>750</v>
      </c>
      <c r="L59" s="10" t="s">
        <v>207</v>
      </c>
      <c r="M59" s="10" t="s">
        <v>248</v>
      </c>
    </row>
    <row r="60" spans="1:15" ht="15" customHeight="1">
      <c r="A60" s="10">
        <v>2</v>
      </c>
      <c r="B60" s="10" t="s">
        <v>136</v>
      </c>
      <c r="C60" s="10" t="s">
        <v>101</v>
      </c>
      <c r="D60" s="10" t="s">
        <v>238</v>
      </c>
      <c r="F60" s="10">
        <v>2</v>
      </c>
      <c r="H60" s="10" t="s">
        <v>207</v>
      </c>
      <c r="I60" s="10">
        <v>20000</v>
      </c>
      <c r="J60" s="10">
        <v>90000</v>
      </c>
      <c r="K60" s="10" t="s">
        <v>207</v>
      </c>
      <c r="L60" s="10" t="s">
        <v>208</v>
      </c>
      <c r="M60" s="10" t="s">
        <v>208</v>
      </c>
      <c r="O60" s="10">
        <v>50000</v>
      </c>
    </row>
    <row r="61" spans="1:15" ht="15" customHeight="1">
      <c r="A61" s="10">
        <v>2</v>
      </c>
      <c r="B61" s="10" t="s">
        <v>244</v>
      </c>
      <c r="C61" s="10" t="s">
        <v>101</v>
      </c>
      <c r="D61" s="10" t="s">
        <v>234</v>
      </c>
      <c r="E61" s="10" t="s">
        <v>208</v>
      </c>
      <c r="F61" s="10">
        <v>3</v>
      </c>
      <c r="H61" s="10" t="s">
        <v>207</v>
      </c>
      <c r="I61" s="10">
        <v>8000</v>
      </c>
      <c r="J61" s="10">
        <v>40000</v>
      </c>
      <c r="L61" s="10" t="s">
        <v>208</v>
      </c>
      <c r="M61" s="10" t="s">
        <v>208</v>
      </c>
      <c r="O61" s="10">
        <v>8500</v>
      </c>
    </row>
    <row r="62" spans="1:9" ht="15" customHeight="1">
      <c r="A62" s="10">
        <v>2</v>
      </c>
      <c r="B62" s="10" t="s">
        <v>244</v>
      </c>
      <c r="C62" s="10" t="s">
        <v>102</v>
      </c>
      <c r="D62" s="10" t="s">
        <v>435</v>
      </c>
      <c r="I62" s="10">
        <v>8000</v>
      </c>
    </row>
    <row r="63" spans="1:13" ht="15" customHeight="1">
      <c r="A63" s="10">
        <v>3</v>
      </c>
      <c r="B63" s="10" t="s">
        <v>244</v>
      </c>
      <c r="C63" s="10" t="s">
        <v>101</v>
      </c>
      <c r="D63" s="10" t="s">
        <v>234</v>
      </c>
      <c r="E63" s="10" t="s">
        <v>207</v>
      </c>
      <c r="G63" s="10" t="s">
        <v>263</v>
      </c>
      <c r="H63" s="10" t="s">
        <v>207</v>
      </c>
      <c r="I63" s="10">
        <v>7000</v>
      </c>
      <c r="M63" s="10" t="s">
        <v>207</v>
      </c>
    </row>
    <row r="64" spans="1:13" ht="15" customHeight="1">
      <c r="A64" s="10">
        <v>2</v>
      </c>
      <c r="B64" s="10" t="s">
        <v>254</v>
      </c>
      <c r="C64" s="10" t="s">
        <v>101</v>
      </c>
      <c r="D64" s="10" t="s">
        <v>234</v>
      </c>
      <c r="E64" s="10" t="s">
        <v>208</v>
      </c>
      <c r="G64" s="10" t="s">
        <v>264</v>
      </c>
      <c r="H64" s="10" t="s">
        <v>207</v>
      </c>
      <c r="I64" s="10">
        <v>20000</v>
      </c>
      <c r="J64" s="10">
        <v>20000</v>
      </c>
      <c r="L64" s="10" t="s">
        <v>208</v>
      </c>
      <c r="M64" s="10" t="s">
        <v>208</v>
      </c>
    </row>
    <row r="65" spans="1:13" ht="15" customHeight="1">
      <c r="A65" s="10">
        <v>2</v>
      </c>
      <c r="B65" s="10" t="s">
        <v>140</v>
      </c>
      <c r="C65" s="10" t="s">
        <v>101</v>
      </c>
      <c r="D65" s="10" t="s">
        <v>234</v>
      </c>
      <c r="E65" s="10" t="s">
        <v>207</v>
      </c>
      <c r="G65" s="10" t="s">
        <v>265</v>
      </c>
      <c r="H65" s="10" t="s">
        <v>207</v>
      </c>
      <c r="I65" s="10">
        <v>700</v>
      </c>
      <c r="L65" s="10" t="s">
        <v>208</v>
      </c>
      <c r="M65" s="10" t="s">
        <v>208</v>
      </c>
    </row>
    <row r="66" spans="1:13" ht="15" customHeight="1">
      <c r="A66" s="10">
        <v>2</v>
      </c>
      <c r="B66" s="10" t="s">
        <v>182</v>
      </c>
      <c r="C66" s="10" t="s">
        <v>102</v>
      </c>
      <c r="D66" s="10" t="s">
        <v>238</v>
      </c>
      <c r="M66" s="10" t="s">
        <v>208</v>
      </c>
    </row>
    <row r="67" spans="1:13" ht="15" customHeight="1">
      <c r="A67" s="10">
        <v>2</v>
      </c>
      <c r="B67" s="10" t="s">
        <v>254</v>
      </c>
      <c r="C67" s="10" t="s">
        <v>102</v>
      </c>
      <c r="D67" s="10" t="s">
        <v>238</v>
      </c>
      <c r="M67" s="10" t="s">
        <v>208</v>
      </c>
    </row>
    <row r="68" spans="1:17" ht="15" customHeight="1">
      <c r="A68" s="10">
        <v>1</v>
      </c>
      <c r="B68" s="10" t="s">
        <v>186</v>
      </c>
      <c r="C68" s="10" t="s">
        <v>102</v>
      </c>
      <c r="D68" s="10" t="s">
        <v>234</v>
      </c>
      <c r="E68" s="10" t="s">
        <v>208</v>
      </c>
      <c r="F68" s="10">
        <v>1</v>
      </c>
      <c r="H68" s="10" t="s">
        <v>207</v>
      </c>
      <c r="I68" s="10">
        <v>7000</v>
      </c>
      <c r="J68" s="10">
        <v>79750</v>
      </c>
      <c r="K68" s="10" t="s">
        <v>207</v>
      </c>
      <c r="L68" s="10" t="s">
        <v>208</v>
      </c>
      <c r="M68" s="10" t="s">
        <v>208</v>
      </c>
      <c r="O68" s="10">
        <v>50000</v>
      </c>
      <c r="P68" s="10">
        <v>10000</v>
      </c>
      <c r="Q68" s="10">
        <v>2000</v>
      </c>
    </row>
    <row r="69" spans="1:13" ht="15" customHeight="1">
      <c r="A69" s="10">
        <v>1</v>
      </c>
      <c r="B69" s="10" t="s">
        <v>150</v>
      </c>
      <c r="C69" s="10" t="s">
        <v>102</v>
      </c>
      <c r="D69" s="10" t="s">
        <v>238</v>
      </c>
      <c r="E69" s="10" t="s">
        <v>207</v>
      </c>
      <c r="G69" s="10" t="s">
        <v>259</v>
      </c>
      <c r="I69" s="10">
        <v>10000</v>
      </c>
      <c r="K69" s="10" t="s">
        <v>207</v>
      </c>
      <c r="L69" s="10" t="s">
        <v>208</v>
      </c>
      <c r="M69" s="10" t="s">
        <v>208</v>
      </c>
    </row>
    <row r="70" spans="1:13" ht="15" customHeight="1">
      <c r="A70" s="10">
        <v>3</v>
      </c>
      <c r="B70" s="10" t="s">
        <v>244</v>
      </c>
      <c r="C70" s="10" t="s">
        <v>102</v>
      </c>
      <c r="D70" s="10" t="s">
        <v>238</v>
      </c>
      <c r="G70" s="10" t="s">
        <v>266</v>
      </c>
      <c r="I70" s="10">
        <v>7000</v>
      </c>
      <c r="M70" s="10" t="s">
        <v>207</v>
      </c>
    </row>
    <row r="71" spans="1:9" ht="15" customHeight="1">
      <c r="A71" s="10">
        <v>1</v>
      </c>
      <c r="B71" s="10" t="s">
        <v>179</v>
      </c>
      <c r="C71" s="10" t="s">
        <v>102</v>
      </c>
      <c r="D71" s="10" t="s">
        <v>435</v>
      </c>
      <c r="I71" s="10">
        <v>23500</v>
      </c>
    </row>
    <row r="72" spans="1:9" ht="15" customHeight="1">
      <c r="A72" s="10">
        <v>1</v>
      </c>
      <c r="B72" s="10" t="s">
        <v>257</v>
      </c>
      <c r="C72" s="10" t="s">
        <v>103</v>
      </c>
      <c r="D72" s="10" t="s">
        <v>435</v>
      </c>
      <c r="I72" s="10">
        <v>19000</v>
      </c>
    </row>
    <row r="73" spans="1:9" ht="15" customHeight="1">
      <c r="A73" s="10">
        <v>2</v>
      </c>
      <c r="B73" s="10" t="s">
        <v>182</v>
      </c>
      <c r="C73" s="10" t="s">
        <v>103</v>
      </c>
      <c r="D73" s="10" t="s">
        <v>435</v>
      </c>
      <c r="I73" s="10">
        <v>20000</v>
      </c>
    </row>
    <row r="74" spans="1:9" ht="15" customHeight="1">
      <c r="A74" s="10">
        <v>2</v>
      </c>
      <c r="B74" s="10" t="s">
        <v>140</v>
      </c>
      <c r="C74" s="10" t="s">
        <v>103</v>
      </c>
      <c r="D74" s="10" t="s">
        <v>435</v>
      </c>
      <c r="I74" s="10">
        <v>700</v>
      </c>
    </row>
    <row r="75" spans="1:9" ht="15" customHeight="1">
      <c r="A75" s="10">
        <v>3</v>
      </c>
      <c r="B75" s="10" t="s">
        <v>244</v>
      </c>
      <c r="C75" s="10" t="s">
        <v>103</v>
      </c>
      <c r="D75" s="10" t="s">
        <v>435</v>
      </c>
      <c r="I75" s="10">
        <v>7000</v>
      </c>
    </row>
    <row r="76" spans="1:9" ht="15" customHeight="1">
      <c r="A76" s="10">
        <v>2</v>
      </c>
      <c r="B76" s="10" t="s">
        <v>136</v>
      </c>
      <c r="C76" s="10" t="s">
        <v>103</v>
      </c>
      <c r="D76" s="10" t="s">
        <v>435</v>
      </c>
      <c r="I76" s="10">
        <v>20000</v>
      </c>
    </row>
    <row r="77" spans="1:9" ht="15" customHeight="1">
      <c r="A77" s="10">
        <v>1</v>
      </c>
      <c r="B77" s="10" t="s">
        <v>186</v>
      </c>
      <c r="C77" s="10" t="s">
        <v>103</v>
      </c>
      <c r="D77" s="10" t="s">
        <v>435</v>
      </c>
      <c r="I77" s="10">
        <v>7000</v>
      </c>
    </row>
    <row r="78" spans="1:9" ht="15" customHeight="1">
      <c r="A78" s="10">
        <v>2</v>
      </c>
      <c r="B78" s="10" t="s">
        <v>147</v>
      </c>
      <c r="C78" s="10" t="s">
        <v>103</v>
      </c>
      <c r="D78" s="10" t="s">
        <v>435</v>
      </c>
      <c r="I78" s="10">
        <v>3000</v>
      </c>
    </row>
    <row r="79" spans="1:13" ht="15" customHeight="1">
      <c r="A79" s="10">
        <v>3</v>
      </c>
      <c r="B79" s="10" t="s">
        <v>129</v>
      </c>
      <c r="C79" s="10" t="s">
        <v>104</v>
      </c>
      <c r="D79" s="10" t="s">
        <v>238</v>
      </c>
      <c r="L79" s="10" t="s">
        <v>208</v>
      </c>
      <c r="M79" s="10" t="s">
        <v>208</v>
      </c>
    </row>
    <row r="80" spans="1:13" ht="15" customHeight="1">
      <c r="A80" s="10">
        <v>2</v>
      </c>
      <c r="B80" s="10" t="s">
        <v>254</v>
      </c>
      <c r="C80" s="10" t="s">
        <v>104</v>
      </c>
      <c r="D80" s="10" t="s">
        <v>238</v>
      </c>
      <c r="L80" s="10" t="s">
        <v>208</v>
      </c>
      <c r="M80" s="10" t="s">
        <v>208</v>
      </c>
    </row>
    <row r="81" spans="1:16" ht="15" customHeight="1">
      <c r="A81" s="10">
        <v>1</v>
      </c>
      <c r="B81" s="10" t="s">
        <v>190</v>
      </c>
      <c r="C81" s="10" t="s">
        <v>104</v>
      </c>
      <c r="D81" s="10" t="s">
        <v>234</v>
      </c>
      <c r="E81" s="10" t="s">
        <v>208</v>
      </c>
      <c r="F81" s="10">
        <v>1</v>
      </c>
      <c r="H81" s="10" t="s">
        <v>207</v>
      </c>
      <c r="I81" s="10">
        <v>10000</v>
      </c>
      <c r="J81" s="10">
        <v>54000</v>
      </c>
      <c r="L81" s="10" t="s">
        <v>208</v>
      </c>
      <c r="M81" s="10" t="s">
        <v>208</v>
      </c>
      <c r="O81" s="10">
        <v>38500</v>
      </c>
      <c r="P81" s="10">
        <v>7500</v>
      </c>
    </row>
    <row r="82" spans="1:16" ht="15" customHeight="1">
      <c r="A82" s="10">
        <v>1</v>
      </c>
      <c r="B82" s="10" t="s">
        <v>168</v>
      </c>
      <c r="C82" s="10" t="s">
        <v>105</v>
      </c>
      <c r="D82" s="10" t="s">
        <v>234</v>
      </c>
      <c r="E82" s="10" t="s">
        <v>208</v>
      </c>
      <c r="F82" s="10">
        <v>1</v>
      </c>
      <c r="H82" s="10" t="s">
        <v>207</v>
      </c>
      <c r="I82" s="10">
        <v>20000</v>
      </c>
      <c r="J82" s="10">
        <v>65000</v>
      </c>
      <c r="K82" s="10" t="s">
        <v>207</v>
      </c>
      <c r="L82" s="10" t="s">
        <v>208</v>
      </c>
      <c r="M82" s="10" t="s">
        <v>208</v>
      </c>
      <c r="O82" s="10">
        <v>45000</v>
      </c>
      <c r="P82" s="10">
        <v>10000</v>
      </c>
    </row>
    <row r="83" spans="1:9" ht="15" customHeight="1">
      <c r="A83" s="10">
        <v>1</v>
      </c>
      <c r="B83" s="10" t="s">
        <v>190</v>
      </c>
      <c r="C83" s="10" t="s">
        <v>106</v>
      </c>
      <c r="D83" s="10" t="s">
        <v>435</v>
      </c>
      <c r="I83" s="10">
        <v>10000</v>
      </c>
    </row>
    <row r="84" spans="1:13" ht="15" customHeight="1">
      <c r="A84" s="10">
        <v>1</v>
      </c>
      <c r="B84" s="10" t="s">
        <v>191</v>
      </c>
      <c r="C84" s="10" t="s">
        <v>106</v>
      </c>
      <c r="D84" s="10" t="s">
        <v>234</v>
      </c>
      <c r="E84" s="10" t="s">
        <v>207</v>
      </c>
      <c r="G84" s="10" t="s">
        <v>267</v>
      </c>
      <c r="I84" s="10">
        <v>10500</v>
      </c>
      <c r="L84" s="10" t="s">
        <v>208</v>
      </c>
      <c r="M84" s="10" t="s">
        <v>207</v>
      </c>
    </row>
    <row r="85" spans="1:13" s="21" customFormat="1" ht="15" customHeight="1">
      <c r="A85" s="21">
        <v>1</v>
      </c>
      <c r="B85" s="21" t="s">
        <v>187</v>
      </c>
      <c r="C85" s="21" t="s">
        <v>106</v>
      </c>
      <c r="D85" s="21" t="s">
        <v>234</v>
      </c>
      <c r="E85" s="21" t="s">
        <v>208</v>
      </c>
      <c r="F85" s="21">
        <v>1</v>
      </c>
      <c r="I85" s="21">
        <v>7500</v>
      </c>
      <c r="K85" s="21" t="s">
        <v>207</v>
      </c>
      <c r="L85" s="21" t="s">
        <v>208</v>
      </c>
      <c r="M85" s="21" t="s">
        <v>208</v>
      </c>
    </row>
    <row r="86" spans="1:16" ht="15" customHeight="1">
      <c r="A86" s="10">
        <v>1</v>
      </c>
      <c r="B86" s="10" t="s">
        <v>194</v>
      </c>
      <c r="C86" s="10" t="s">
        <v>106</v>
      </c>
      <c r="D86" s="10" t="s">
        <v>234</v>
      </c>
      <c r="E86" s="10" t="s">
        <v>208</v>
      </c>
      <c r="F86" s="10">
        <v>1</v>
      </c>
      <c r="H86" s="10" t="s">
        <v>207</v>
      </c>
      <c r="I86" s="10">
        <v>30000</v>
      </c>
      <c r="J86" s="10">
        <v>139000</v>
      </c>
      <c r="K86" s="10" t="s">
        <v>208</v>
      </c>
      <c r="M86" s="10" t="s">
        <v>248</v>
      </c>
      <c r="N86"/>
      <c r="O86" s="10">
        <v>119000</v>
      </c>
      <c r="P86" s="10">
        <v>20000</v>
      </c>
    </row>
    <row r="87" spans="1:16" ht="15" customHeight="1">
      <c r="A87" s="10">
        <v>1</v>
      </c>
      <c r="B87" s="10" t="s">
        <v>192</v>
      </c>
      <c r="C87" s="10" t="s">
        <v>106</v>
      </c>
      <c r="D87" s="10" t="s">
        <v>234</v>
      </c>
      <c r="E87" s="10" t="s">
        <v>208</v>
      </c>
      <c r="F87" s="10">
        <v>1</v>
      </c>
      <c r="H87" s="10" t="s">
        <v>207</v>
      </c>
      <c r="I87" s="10">
        <v>39550</v>
      </c>
      <c r="J87" s="10">
        <v>170000</v>
      </c>
      <c r="K87" s="10" t="s">
        <v>208</v>
      </c>
      <c r="L87" s="10" t="s">
        <v>207</v>
      </c>
      <c r="M87" s="10" t="s">
        <v>208</v>
      </c>
      <c r="O87" s="10">
        <v>119000</v>
      </c>
      <c r="P87" s="10">
        <v>6750</v>
      </c>
    </row>
    <row r="88" spans="1:16" ht="15" customHeight="1">
      <c r="A88" s="10">
        <v>1</v>
      </c>
      <c r="B88" s="10" t="s">
        <v>192</v>
      </c>
      <c r="C88" s="10" t="s">
        <v>107</v>
      </c>
      <c r="D88" s="10" t="s">
        <v>238</v>
      </c>
      <c r="E88" s="10" t="s">
        <v>208</v>
      </c>
      <c r="F88" s="10">
        <v>1</v>
      </c>
      <c r="H88" s="10" t="s">
        <v>207</v>
      </c>
      <c r="I88" s="10">
        <v>30000</v>
      </c>
      <c r="J88" s="10">
        <v>140000</v>
      </c>
      <c r="K88" s="10" t="s">
        <v>207</v>
      </c>
      <c r="L88" s="10" t="s">
        <v>208</v>
      </c>
      <c r="M88" s="10" t="s">
        <v>208</v>
      </c>
      <c r="O88" s="10">
        <v>98000</v>
      </c>
      <c r="P88" s="10">
        <v>30000</v>
      </c>
    </row>
    <row r="89" spans="1:13" ht="15" customHeight="1">
      <c r="A89" s="10">
        <v>2</v>
      </c>
      <c r="B89" s="10" t="s">
        <v>137</v>
      </c>
      <c r="C89" s="10" t="s">
        <v>107</v>
      </c>
      <c r="D89" s="10" t="s">
        <v>234</v>
      </c>
      <c r="E89" s="10" t="s">
        <v>207</v>
      </c>
      <c r="G89" s="10" t="s">
        <v>235</v>
      </c>
      <c r="H89" s="10" t="s">
        <v>207</v>
      </c>
      <c r="I89" s="10">
        <v>1000</v>
      </c>
      <c r="K89" s="10" t="s">
        <v>207</v>
      </c>
      <c r="L89" s="10" t="s">
        <v>207</v>
      </c>
      <c r="M89" s="10" t="s">
        <v>208</v>
      </c>
    </row>
    <row r="90" spans="1:16" ht="15" customHeight="1">
      <c r="A90" s="10">
        <v>1</v>
      </c>
      <c r="B90" s="10" t="s">
        <v>194</v>
      </c>
      <c r="C90" s="10" t="s">
        <v>107</v>
      </c>
      <c r="D90" s="10" t="s">
        <v>238</v>
      </c>
      <c r="E90" s="10" t="s">
        <v>208</v>
      </c>
      <c r="F90" s="10">
        <v>1</v>
      </c>
      <c r="H90" s="10" t="s">
        <v>207</v>
      </c>
      <c r="I90" s="10">
        <v>85000</v>
      </c>
      <c r="J90" s="10">
        <v>207500</v>
      </c>
      <c r="K90" s="10" t="s">
        <v>208</v>
      </c>
      <c r="L90" s="10" t="s">
        <v>207</v>
      </c>
      <c r="M90" s="10" t="s">
        <v>207</v>
      </c>
      <c r="O90" s="10">
        <v>145250</v>
      </c>
      <c r="P90" s="10">
        <v>20000</v>
      </c>
    </row>
    <row r="91" spans="1:13" ht="15" customHeight="1">
      <c r="A91" s="10">
        <v>2</v>
      </c>
      <c r="B91" s="10" t="s">
        <v>194</v>
      </c>
      <c r="C91" s="10" t="s">
        <v>107</v>
      </c>
      <c r="D91" s="10" t="s">
        <v>234</v>
      </c>
      <c r="E91" s="10" t="s">
        <v>207</v>
      </c>
      <c r="G91" s="10" t="s">
        <v>268</v>
      </c>
      <c r="H91" s="10" t="s">
        <v>207</v>
      </c>
      <c r="I91" s="10">
        <v>1250</v>
      </c>
      <c r="K91" s="10" t="s">
        <v>207</v>
      </c>
      <c r="L91" s="10" t="s">
        <v>207</v>
      </c>
      <c r="M91" s="10" t="s">
        <v>248</v>
      </c>
    </row>
    <row r="92" spans="1:4" ht="15" customHeight="1">
      <c r="A92" s="10">
        <v>1</v>
      </c>
      <c r="B92" s="10" t="s">
        <v>168</v>
      </c>
      <c r="C92" s="10" t="s">
        <v>108</v>
      </c>
      <c r="D92" s="10" t="s">
        <v>238</v>
      </c>
    </row>
    <row r="93" spans="1:13" ht="15" customHeight="1">
      <c r="A93" s="10">
        <v>2</v>
      </c>
      <c r="B93" s="10" t="s">
        <v>269</v>
      </c>
      <c r="C93" s="10" t="s">
        <v>108</v>
      </c>
      <c r="D93" s="10" t="s">
        <v>234</v>
      </c>
      <c r="E93" s="10" t="s">
        <v>207</v>
      </c>
      <c r="M93" s="10" t="s">
        <v>208</v>
      </c>
    </row>
    <row r="94" spans="1:13" s="21" customFormat="1" ht="15" customHeight="1">
      <c r="A94" s="21">
        <v>1</v>
      </c>
      <c r="B94" s="21" t="s">
        <v>193</v>
      </c>
      <c r="C94" s="21" t="s">
        <v>108</v>
      </c>
      <c r="D94" s="21" t="s">
        <v>234</v>
      </c>
      <c r="M94" s="21" t="s">
        <v>208</v>
      </c>
    </row>
    <row r="95" spans="1:13" ht="15" customHeight="1">
      <c r="A95" s="10">
        <v>1</v>
      </c>
      <c r="B95" s="10" t="s">
        <v>270</v>
      </c>
      <c r="C95" s="10" t="s">
        <v>108</v>
      </c>
      <c r="D95" s="10" t="s">
        <v>234</v>
      </c>
      <c r="E95" s="10" t="s">
        <v>207</v>
      </c>
      <c r="M95" s="10" t="s">
        <v>207</v>
      </c>
    </row>
    <row r="96" spans="1:13" ht="15" customHeight="1">
      <c r="A96" s="10">
        <v>2</v>
      </c>
      <c r="B96" s="10" t="s">
        <v>194</v>
      </c>
      <c r="C96" s="10" t="s">
        <v>109</v>
      </c>
      <c r="M96" s="10" t="s">
        <v>208</v>
      </c>
    </row>
    <row r="97" spans="1:4" ht="15" customHeight="1">
      <c r="A97" s="10">
        <v>1</v>
      </c>
      <c r="B97" s="10" t="s">
        <v>195</v>
      </c>
      <c r="C97" s="10" t="s">
        <v>110</v>
      </c>
      <c r="D97" s="10" t="s">
        <v>238</v>
      </c>
    </row>
    <row r="98" spans="1:17" ht="15" customHeight="1">
      <c r="A98" s="10">
        <v>1</v>
      </c>
      <c r="B98" s="10" t="s">
        <v>271</v>
      </c>
      <c r="C98" s="10" t="s">
        <v>110</v>
      </c>
      <c r="D98" s="10" t="s">
        <v>234</v>
      </c>
      <c r="E98" s="10" t="s">
        <v>208</v>
      </c>
      <c r="F98" s="10">
        <v>1</v>
      </c>
      <c r="H98" s="10" t="s">
        <v>207</v>
      </c>
      <c r="I98" s="10">
        <v>5000</v>
      </c>
      <c r="J98" s="10">
        <v>42000</v>
      </c>
      <c r="M98" s="10" t="s">
        <v>208</v>
      </c>
      <c r="O98" s="10">
        <v>31000</v>
      </c>
      <c r="P98" s="10">
        <v>4700</v>
      </c>
      <c r="Q98" s="10">
        <v>3400</v>
      </c>
    </row>
    <row r="99" spans="1:13" ht="15" customHeight="1">
      <c r="A99" s="10">
        <v>2</v>
      </c>
      <c r="B99" s="10" t="s">
        <v>195</v>
      </c>
      <c r="C99" s="10" t="s">
        <v>110</v>
      </c>
      <c r="D99" s="10" t="s">
        <v>234</v>
      </c>
      <c r="E99" s="10" t="s">
        <v>207</v>
      </c>
      <c r="G99" s="10" t="s">
        <v>272</v>
      </c>
      <c r="I99" s="10">
        <v>9000</v>
      </c>
      <c r="K99" s="10" t="s">
        <v>208</v>
      </c>
      <c r="M99" s="10" t="s">
        <v>208</v>
      </c>
    </row>
    <row r="100" spans="1:12" ht="15" customHeight="1">
      <c r="A100" s="10">
        <v>1</v>
      </c>
      <c r="B100" s="10" t="s">
        <v>197</v>
      </c>
      <c r="C100" s="10" t="s">
        <v>110</v>
      </c>
      <c r="D100" s="10" t="s">
        <v>234</v>
      </c>
      <c r="E100" s="10" t="s">
        <v>207</v>
      </c>
      <c r="G100" s="10" t="s">
        <v>243</v>
      </c>
      <c r="H100" s="10" t="s">
        <v>207</v>
      </c>
      <c r="I100" s="10">
        <v>20000</v>
      </c>
      <c r="K100" s="10" t="s">
        <v>207</v>
      </c>
      <c r="L100" s="10" t="s">
        <v>207</v>
      </c>
    </row>
    <row r="101" spans="1:4" ht="15" customHeight="1">
      <c r="A101" s="10">
        <v>1</v>
      </c>
      <c r="B101" s="10" t="s">
        <v>192</v>
      </c>
      <c r="C101" s="10" t="s">
        <v>110</v>
      </c>
      <c r="D101" s="10" t="s">
        <v>238</v>
      </c>
    </row>
    <row r="102" spans="1:16" ht="15" customHeight="1">
      <c r="A102" s="10">
        <v>1</v>
      </c>
      <c r="B102" s="10" t="s">
        <v>184</v>
      </c>
      <c r="C102" s="10" t="s">
        <v>111</v>
      </c>
      <c r="D102" s="10" t="s">
        <v>234</v>
      </c>
      <c r="E102" s="10" t="s">
        <v>208</v>
      </c>
      <c r="H102" s="10" t="s">
        <v>207</v>
      </c>
      <c r="I102" s="10">
        <v>13000</v>
      </c>
      <c r="J102" s="10">
        <v>83000</v>
      </c>
      <c r="K102" s="10" t="s">
        <v>208</v>
      </c>
      <c r="M102" s="10" t="s">
        <v>208</v>
      </c>
      <c r="O102" s="10">
        <v>66000</v>
      </c>
      <c r="P102" s="10">
        <v>6500</v>
      </c>
    </row>
    <row r="103" spans="1:17" ht="15" customHeight="1">
      <c r="A103" s="10">
        <v>1</v>
      </c>
      <c r="B103" s="10" t="s">
        <v>273</v>
      </c>
      <c r="C103" s="10" t="s">
        <v>111</v>
      </c>
      <c r="D103" s="10" t="s">
        <v>234</v>
      </c>
      <c r="E103" s="10" t="s">
        <v>208</v>
      </c>
      <c r="H103" s="10" t="s">
        <v>207</v>
      </c>
      <c r="I103" s="10">
        <v>35000</v>
      </c>
      <c r="J103" s="10">
        <v>165000</v>
      </c>
      <c r="K103" s="10" t="s">
        <v>207</v>
      </c>
      <c r="L103" s="10" t="s">
        <v>208</v>
      </c>
      <c r="O103" s="10">
        <v>82500</v>
      </c>
      <c r="P103" s="10">
        <v>40000</v>
      </c>
      <c r="Q103" s="10">
        <v>13000</v>
      </c>
    </row>
    <row r="104" spans="2:13" ht="15" customHeight="1">
      <c r="B104" s="10" t="s">
        <v>271</v>
      </c>
      <c r="C104" s="10" t="s">
        <v>112</v>
      </c>
      <c r="D104" s="10" t="s">
        <v>238</v>
      </c>
      <c r="E104" s="10" t="s">
        <v>208</v>
      </c>
      <c r="H104" s="10" t="s">
        <v>207</v>
      </c>
      <c r="I104" s="10">
        <v>10000</v>
      </c>
      <c r="J104" s="10">
        <v>35000</v>
      </c>
      <c r="K104" s="10" t="s">
        <v>207</v>
      </c>
      <c r="L104" s="10" t="s">
        <v>207</v>
      </c>
      <c r="M104" s="10" t="s">
        <v>208</v>
      </c>
    </row>
    <row r="105" spans="2:3" ht="15" customHeight="1">
      <c r="B105" s="10" t="s">
        <v>194</v>
      </c>
      <c r="C105" s="10" t="s">
        <v>112</v>
      </c>
    </row>
    <row r="106" spans="2:12" ht="15" customHeight="1">
      <c r="B106" s="10" t="s">
        <v>147</v>
      </c>
      <c r="C106" s="10" t="s">
        <v>112</v>
      </c>
      <c r="D106" s="10" t="s">
        <v>234</v>
      </c>
      <c r="E106" s="10" t="s">
        <v>207</v>
      </c>
      <c r="G106" s="10" t="s">
        <v>274</v>
      </c>
      <c r="I106" s="10">
        <v>26000</v>
      </c>
      <c r="L106" s="10" t="s">
        <v>207</v>
      </c>
    </row>
    <row r="107" spans="1:12" ht="15" customHeight="1">
      <c r="A107" s="10">
        <v>2</v>
      </c>
      <c r="B107" s="10" t="s">
        <v>195</v>
      </c>
      <c r="C107" s="10" t="s">
        <v>112</v>
      </c>
      <c r="D107" s="10" t="s">
        <v>238</v>
      </c>
      <c r="I107" s="10">
        <v>4000</v>
      </c>
      <c r="L107" s="10" t="s">
        <v>208</v>
      </c>
    </row>
    <row r="108" spans="1:9" ht="15" customHeight="1">
      <c r="A108" s="10">
        <v>1</v>
      </c>
      <c r="B108" s="10" t="s">
        <v>273</v>
      </c>
      <c r="C108" s="10" t="s">
        <v>112</v>
      </c>
      <c r="D108" s="10" t="s">
        <v>435</v>
      </c>
      <c r="I108" s="10">
        <v>35000</v>
      </c>
    </row>
    <row r="109" spans="1:13" ht="15" customHeight="1">
      <c r="A109" s="10">
        <v>1</v>
      </c>
      <c r="B109" s="10" t="s">
        <v>192</v>
      </c>
      <c r="C109" s="10" t="s">
        <v>112</v>
      </c>
      <c r="D109" s="10" t="s">
        <v>435</v>
      </c>
      <c r="I109" s="10">
        <v>39550</v>
      </c>
      <c r="M109" s="10" t="s">
        <v>208</v>
      </c>
    </row>
    <row r="110" spans="1:7" ht="15" customHeight="1">
      <c r="A110" s="10">
        <v>1</v>
      </c>
      <c r="B110" s="10" t="s">
        <v>197</v>
      </c>
      <c r="C110" s="10" t="s">
        <v>112</v>
      </c>
      <c r="D110" s="10" t="s">
        <v>238</v>
      </c>
      <c r="E110" s="10" t="s">
        <v>207</v>
      </c>
      <c r="G110" s="10" t="s">
        <v>243</v>
      </c>
    </row>
    <row r="111" spans="1:12" ht="15" customHeight="1">
      <c r="A111" s="10">
        <v>1</v>
      </c>
      <c r="B111" s="10" t="s">
        <v>168</v>
      </c>
      <c r="C111" s="10" t="s">
        <v>113</v>
      </c>
      <c r="D111" s="10" t="s">
        <v>238</v>
      </c>
      <c r="L111" s="10" t="s">
        <v>207</v>
      </c>
    </row>
    <row r="112" spans="1:12" ht="15" customHeight="1">
      <c r="A112" s="10">
        <v>1</v>
      </c>
      <c r="B112" s="10" t="s">
        <v>199</v>
      </c>
      <c r="C112" s="10" t="s">
        <v>114</v>
      </c>
      <c r="D112" s="10" t="s">
        <v>234</v>
      </c>
      <c r="E112" s="10" t="s">
        <v>207</v>
      </c>
      <c r="G112" s="10" t="s">
        <v>275</v>
      </c>
      <c r="I112" s="10">
        <v>10000</v>
      </c>
      <c r="K112" s="10" t="s">
        <v>207</v>
      </c>
      <c r="L112" s="10" t="s">
        <v>208</v>
      </c>
    </row>
    <row r="113" spans="1:13" ht="15" customHeight="1">
      <c r="A113" s="10">
        <v>1</v>
      </c>
      <c r="B113" s="10" t="s">
        <v>187</v>
      </c>
      <c r="C113" s="10" t="s">
        <v>305</v>
      </c>
      <c r="D113" s="10" t="s">
        <v>404</v>
      </c>
      <c r="E113" s="10" t="s">
        <v>208</v>
      </c>
      <c r="F113" s="10">
        <v>1</v>
      </c>
      <c r="K113" s="10" t="s">
        <v>207</v>
      </c>
      <c r="L113" s="10" t="s">
        <v>208</v>
      </c>
      <c r="M113" s="10" t="s">
        <v>208</v>
      </c>
    </row>
    <row r="114" spans="1:13" ht="15" customHeight="1">
      <c r="A114" s="10">
        <v>1</v>
      </c>
      <c r="B114" s="10" t="s">
        <v>394</v>
      </c>
      <c r="C114" s="10" t="s">
        <v>305</v>
      </c>
      <c r="D114" s="10" t="s">
        <v>404</v>
      </c>
      <c r="E114" s="10" t="s">
        <v>208</v>
      </c>
      <c r="F114" s="10" t="s">
        <v>211</v>
      </c>
      <c r="I114" s="10">
        <v>13000</v>
      </c>
      <c r="K114" s="10" t="s">
        <v>207</v>
      </c>
      <c r="L114" s="10" t="s">
        <v>207</v>
      </c>
      <c r="M114" s="10" t="s">
        <v>208</v>
      </c>
    </row>
    <row r="115" spans="1:16" ht="15" customHeight="1">
      <c r="A115" s="10">
        <v>1</v>
      </c>
      <c r="B115" s="10" t="s">
        <v>187</v>
      </c>
      <c r="C115" s="10" t="s">
        <v>306</v>
      </c>
      <c r="D115" s="10" t="s">
        <v>238</v>
      </c>
      <c r="E115" s="10" t="s">
        <v>208</v>
      </c>
      <c r="F115" s="10">
        <v>1</v>
      </c>
      <c r="I115" s="10">
        <v>15000</v>
      </c>
      <c r="J115" s="10">
        <v>128000</v>
      </c>
      <c r="K115" s="10" t="s">
        <v>207</v>
      </c>
      <c r="L115" s="10" t="s">
        <v>208</v>
      </c>
      <c r="M115" s="10" t="s">
        <v>208</v>
      </c>
      <c r="O115" s="10">
        <v>70000</v>
      </c>
      <c r="P115" s="10">
        <v>65000</v>
      </c>
    </row>
    <row r="116" spans="1:9" ht="15" customHeight="1">
      <c r="A116" s="10">
        <v>1</v>
      </c>
      <c r="B116" s="10" t="s">
        <v>187</v>
      </c>
      <c r="C116" s="10" t="s">
        <v>307</v>
      </c>
      <c r="D116" s="10" t="s">
        <v>435</v>
      </c>
      <c r="I116" s="48">
        <v>15000</v>
      </c>
    </row>
    <row r="117" spans="1:13" ht="15" customHeight="1">
      <c r="A117" s="10">
        <v>1</v>
      </c>
      <c r="B117" s="10" t="s">
        <v>405</v>
      </c>
      <c r="C117" s="10" t="s">
        <v>308</v>
      </c>
      <c r="D117" s="10" t="s">
        <v>404</v>
      </c>
      <c r="E117" s="10" t="s">
        <v>208</v>
      </c>
      <c r="F117" s="10" t="s">
        <v>211</v>
      </c>
      <c r="I117" s="21">
        <v>24500</v>
      </c>
      <c r="K117" s="10" t="s">
        <v>207</v>
      </c>
      <c r="M117" s="10" t="s">
        <v>208</v>
      </c>
    </row>
    <row r="118" spans="1:13" ht="15" customHeight="1">
      <c r="A118" s="10">
        <v>1</v>
      </c>
      <c r="B118" s="10" t="s">
        <v>393</v>
      </c>
      <c r="C118" s="10" t="s">
        <v>308</v>
      </c>
      <c r="D118" s="10" t="s">
        <v>404</v>
      </c>
      <c r="E118" s="10" t="s">
        <v>208</v>
      </c>
      <c r="F118" s="10">
        <v>1</v>
      </c>
      <c r="M118" s="10" t="s">
        <v>208</v>
      </c>
    </row>
    <row r="119" spans="1:13" ht="15" customHeight="1">
      <c r="A119" s="10">
        <v>2</v>
      </c>
      <c r="B119" s="10" t="s">
        <v>273</v>
      </c>
      <c r="C119" s="27" t="s">
        <v>309</v>
      </c>
      <c r="D119" s="10" t="s">
        <v>404</v>
      </c>
      <c r="E119" s="10" t="s">
        <v>207</v>
      </c>
      <c r="G119" s="10" t="s">
        <v>415</v>
      </c>
      <c r="H119" s="10" t="s">
        <v>208</v>
      </c>
      <c r="I119" s="10">
        <v>15000</v>
      </c>
      <c r="K119" s="10" t="s">
        <v>207</v>
      </c>
      <c r="M119" s="10" t="s">
        <v>207</v>
      </c>
    </row>
    <row r="120" spans="1:19" ht="15" customHeight="1">
      <c r="A120" s="10">
        <v>2</v>
      </c>
      <c r="B120" s="10" t="s">
        <v>273</v>
      </c>
      <c r="C120" s="27" t="s">
        <v>310</v>
      </c>
      <c r="D120" s="10" t="s">
        <v>238</v>
      </c>
      <c r="E120" s="10" t="s">
        <v>207</v>
      </c>
      <c r="G120" s="10" t="s">
        <v>415</v>
      </c>
      <c r="H120" s="10" t="s">
        <v>208</v>
      </c>
      <c r="I120" s="10">
        <v>15000</v>
      </c>
      <c r="K120" s="10" t="s">
        <v>207</v>
      </c>
      <c r="M120" s="10" t="s">
        <v>208</v>
      </c>
      <c r="S120" s="10" t="s">
        <v>433</v>
      </c>
    </row>
    <row r="121" spans="1:9" ht="15" customHeight="1">
      <c r="A121" s="10">
        <v>1</v>
      </c>
      <c r="B121" s="10" t="s">
        <v>405</v>
      </c>
      <c r="C121" s="10" t="s">
        <v>310</v>
      </c>
      <c r="D121" s="10" t="s">
        <v>435</v>
      </c>
      <c r="I121" s="21">
        <v>24500</v>
      </c>
    </row>
    <row r="122" spans="1:9" ht="15" customHeight="1">
      <c r="A122" s="10">
        <v>1</v>
      </c>
      <c r="B122" s="10" t="s">
        <v>393</v>
      </c>
      <c r="C122" s="10" t="s">
        <v>310</v>
      </c>
      <c r="D122" s="10" t="s">
        <v>435</v>
      </c>
      <c r="I122" s="21" t="s">
        <v>211</v>
      </c>
    </row>
    <row r="123" spans="1:16" ht="15" customHeight="1">
      <c r="A123" s="10" t="s">
        <v>429</v>
      </c>
      <c r="B123" s="10" t="s">
        <v>394</v>
      </c>
      <c r="C123" s="10" t="s">
        <v>311</v>
      </c>
      <c r="D123" s="10" t="s">
        <v>404</v>
      </c>
      <c r="E123" s="10" t="s">
        <v>208</v>
      </c>
      <c r="F123" s="10">
        <v>2</v>
      </c>
      <c r="I123" s="10">
        <v>20000</v>
      </c>
      <c r="J123" s="10">
        <v>65000</v>
      </c>
      <c r="K123" s="10" t="s">
        <v>208</v>
      </c>
      <c r="L123" s="10" t="s">
        <v>208</v>
      </c>
      <c r="M123" s="10" t="s">
        <v>208</v>
      </c>
      <c r="O123" s="10">
        <v>0</v>
      </c>
      <c r="P123" s="10">
        <v>46000</v>
      </c>
    </row>
    <row r="124" spans="1:13" ht="15" customHeight="1">
      <c r="A124" s="10">
        <v>1</v>
      </c>
      <c r="B124" s="10" t="s">
        <v>414</v>
      </c>
      <c r="C124" s="10" t="s">
        <v>312</v>
      </c>
      <c r="D124" s="10" t="s">
        <v>404</v>
      </c>
      <c r="E124" s="10" t="s">
        <v>207</v>
      </c>
      <c r="G124" s="10" t="s">
        <v>446</v>
      </c>
      <c r="L124" s="10" t="s">
        <v>208</v>
      </c>
      <c r="M124" s="10" t="s">
        <v>208</v>
      </c>
    </row>
    <row r="125" spans="1:9" ht="15" customHeight="1">
      <c r="A125" s="10">
        <v>1</v>
      </c>
      <c r="B125" s="10" t="s">
        <v>414</v>
      </c>
      <c r="C125" s="10" t="s">
        <v>312</v>
      </c>
      <c r="D125" s="10" t="s">
        <v>435</v>
      </c>
      <c r="I125" s="21" t="s">
        <v>211</v>
      </c>
    </row>
    <row r="126" spans="1:13" ht="15" customHeight="1">
      <c r="A126" s="10">
        <v>1</v>
      </c>
      <c r="B126" s="10" t="s">
        <v>436</v>
      </c>
      <c r="C126" s="10" t="s">
        <v>313</v>
      </c>
      <c r="D126" s="10" t="s">
        <v>404</v>
      </c>
      <c r="E126" s="10" t="s">
        <v>207</v>
      </c>
      <c r="G126" s="10" t="s">
        <v>446</v>
      </c>
      <c r="K126" s="10" t="s">
        <v>207</v>
      </c>
      <c r="M126" s="10" t="s">
        <v>207</v>
      </c>
    </row>
    <row r="127" spans="1:9" ht="15" customHeight="1">
      <c r="A127" s="10">
        <v>1</v>
      </c>
      <c r="B127" s="10" t="s">
        <v>436</v>
      </c>
      <c r="C127" s="10" t="s">
        <v>314</v>
      </c>
      <c r="D127" s="10" t="s">
        <v>435</v>
      </c>
      <c r="I127" s="21" t="s">
        <v>211</v>
      </c>
    </row>
    <row r="128" spans="1:9" ht="15" customHeight="1">
      <c r="A128" s="10" t="s">
        <v>429</v>
      </c>
      <c r="B128" s="10" t="s">
        <v>394</v>
      </c>
      <c r="C128" s="10" t="s">
        <v>314</v>
      </c>
      <c r="D128" s="10" t="s">
        <v>435</v>
      </c>
      <c r="I128" s="10">
        <v>20000</v>
      </c>
    </row>
    <row r="129" spans="1:19" ht="15" customHeight="1">
      <c r="A129" s="10">
        <v>1</v>
      </c>
      <c r="B129" s="10" t="s">
        <v>434</v>
      </c>
      <c r="C129" s="10" t="s">
        <v>315</v>
      </c>
      <c r="D129" s="10" t="s">
        <v>404</v>
      </c>
      <c r="E129" s="10" t="s">
        <v>208</v>
      </c>
      <c r="F129" s="10">
        <v>1</v>
      </c>
      <c r="I129" s="10">
        <v>35000</v>
      </c>
      <c r="J129" s="10">
        <v>200500</v>
      </c>
      <c r="K129" s="10" t="s">
        <v>207</v>
      </c>
      <c r="O129" s="10">
        <v>231000</v>
      </c>
      <c r="P129" s="10">
        <v>55000</v>
      </c>
      <c r="R129" s="10">
        <v>14000</v>
      </c>
      <c r="S129" s="10" t="s">
        <v>445</v>
      </c>
    </row>
    <row r="130" spans="1:11" ht="15" customHeight="1">
      <c r="A130" s="10" t="s">
        <v>421</v>
      </c>
      <c r="B130" s="10" t="s">
        <v>201</v>
      </c>
      <c r="C130" s="10" t="s">
        <v>315</v>
      </c>
      <c r="D130" s="10" t="s">
        <v>404</v>
      </c>
      <c r="E130" s="10" t="s">
        <v>207</v>
      </c>
      <c r="G130" s="10" t="s">
        <v>447</v>
      </c>
      <c r="I130" s="10">
        <v>33000</v>
      </c>
      <c r="K130" s="10" t="s">
        <v>208</v>
      </c>
    </row>
    <row r="131" spans="1:9" ht="15" customHeight="1">
      <c r="A131" s="10">
        <v>1</v>
      </c>
      <c r="B131" s="10" t="s">
        <v>434</v>
      </c>
      <c r="C131" s="10" t="s">
        <v>316</v>
      </c>
      <c r="D131" s="10" t="s">
        <v>435</v>
      </c>
      <c r="I131" s="10">
        <v>35000</v>
      </c>
    </row>
    <row r="132" spans="1:13" ht="15" customHeight="1">
      <c r="A132" s="10">
        <v>1</v>
      </c>
      <c r="B132" s="10" t="s">
        <v>451</v>
      </c>
      <c r="C132" s="10" t="s">
        <v>317</v>
      </c>
      <c r="D132" s="10" t="s">
        <v>404</v>
      </c>
      <c r="I132" s="10">
        <v>30000</v>
      </c>
      <c r="M132" s="10" t="s">
        <v>208</v>
      </c>
    </row>
    <row r="133" spans="1:13" ht="15" customHeight="1">
      <c r="A133" s="10" t="s">
        <v>429</v>
      </c>
      <c r="B133" s="10" t="s">
        <v>201</v>
      </c>
      <c r="C133" s="10" t="s">
        <v>318</v>
      </c>
      <c r="D133" s="10" t="s">
        <v>404</v>
      </c>
      <c r="E133" s="10" t="s">
        <v>207</v>
      </c>
      <c r="G133" s="10" t="s">
        <v>452</v>
      </c>
      <c r="I133" s="10">
        <v>7500</v>
      </c>
      <c r="K133" s="10" t="s">
        <v>207</v>
      </c>
      <c r="M133" s="10" t="s">
        <v>211</v>
      </c>
    </row>
    <row r="134" spans="1:19" ht="15" customHeight="1">
      <c r="A134" s="10">
        <v>2</v>
      </c>
      <c r="B134" s="10" t="s">
        <v>190</v>
      </c>
      <c r="C134" s="10" t="s">
        <v>320</v>
      </c>
      <c r="D134" s="10" t="s">
        <v>404</v>
      </c>
      <c r="E134" s="10" t="s">
        <v>208</v>
      </c>
      <c r="F134" s="10" t="s">
        <v>429</v>
      </c>
      <c r="I134" s="10">
        <v>10000</v>
      </c>
      <c r="K134" s="10" t="s">
        <v>208</v>
      </c>
      <c r="L134" s="10" t="s">
        <v>208</v>
      </c>
      <c r="M134" s="10" t="s">
        <v>208</v>
      </c>
      <c r="S134" s="10" t="s">
        <v>466</v>
      </c>
    </row>
    <row r="135" spans="1:13" ht="15" customHeight="1">
      <c r="A135" s="10" t="s">
        <v>421</v>
      </c>
      <c r="B135" s="10" t="s">
        <v>399</v>
      </c>
      <c r="C135" s="10" t="s">
        <v>321</v>
      </c>
      <c r="D135" s="10" t="s">
        <v>404</v>
      </c>
      <c r="E135" s="10" t="s">
        <v>208</v>
      </c>
      <c r="F135" s="10">
        <v>1</v>
      </c>
      <c r="K135" s="10" t="s">
        <v>208</v>
      </c>
      <c r="L135" s="10" t="s">
        <v>208</v>
      </c>
      <c r="M135" s="10" t="s">
        <v>208</v>
      </c>
    </row>
    <row r="136" spans="1:13" ht="15" customHeight="1">
      <c r="A136" s="10">
        <v>1</v>
      </c>
      <c r="B136" s="10" t="s">
        <v>459</v>
      </c>
      <c r="C136" s="10" t="s">
        <v>324</v>
      </c>
      <c r="D136" s="10" t="s">
        <v>404</v>
      </c>
      <c r="E136" s="10" t="s">
        <v>473</v>
      </c>
      <c r="G136" s="10" t="s">
        <v>474</v>
      </c>
      <c r="H136" s="10" t="s">
        <v>475</v>
      </c>
      <c r="I136" s="10">
        <v>30000</v>
      </c>
      <c r="L136" s="10" t="s">
        <v>208</v>
      </c>
      <c r="M136" s="10" t="s">
        <v>208</v>
      </c>
    </row>
    <row r="137" spans="1:4" ht="15" customHeight="1">
      <c r="A137" s="10">
        <v>2</v>
      </c>
      <c r="B137" s="10" t="s">
        <v>414</v>
      </c>
      <c r="C137" s="10" t="s">
        <v>325</v>
      </c>
      <c r="D137" s="10" t="s">
        <v>477</v>
      </c>
    </row>
    <row r="138" spans="2:13" ht="15" customHeight="1">
      <c r="B138" s="10" t="s">
        <v>147</v>
      </c>
      <c r="C138" s="10" t="s">
        <v>325</v>
      </c>
      <c r="D138" s="10" t="s">
        <v>404</v>
      </c>
      <c r="E138" s="10" t="s">
        <v>207</v>
      </c>
      <c r="G138" s="10" t="s">
        <v>479</v>
      </c>
      <c r="I138" s="10">
        <v>30000</v>
      </c>
      <c r="K138" s="10" t="s">
        <v>207</v>
      </c>
      <c r="M138" s="10" t="s">
        <v>207</v>
      </c>
    </row>
    <row r="139" spans="2:11" ht="15" customHeight="1">
      <c r="B139" s="10" t="s">
        <v>434</v>
      </c>
      <c r="C139" s="10" t="s">
        <v>326</v>
      </c>
      <c r="D139" s="10" t="s">
        <v>404</v>
      </c>
      <c r="E139" s="10" t="s">
        <v>207</v>
      </c>
      <c r="G139" s="10" t="s">
        <v>484</v>
      </c>
      <c r="I139" s="10">
        <v>15000</v>
      </c>
      <c r="K139" s="10" t="s">
        <v>207</v>
      </c>
    </row>
    <row r="140" spans="1:13" ht="15" customHeight="1">
      <c r="A140" s="10">
        <v>3</v>
      </c>
      <c r="B140" s="10" t="s">
        <v>190</v>
      </c>
      <c r="C140" s="10" t="s">
        <v>327</v>
      </c>
      <c r="D140" s="10" t="s">
        <v>404</v>
      </c>
      <c r="E140" s="10" t="s">
        <v>207</v>
      </c>
      <c r="G140" s="10" t="s">
        <v>488</v>
      </c>
      <c r="M140" s="10" t="s">
        <v>208</v>
      </c>
    </row>
    <row r="141" spans="1:13" ht="15" customHeight="1">
      <c r="A141" s="10" t="s">
        <v>489</v>
      </c>
      <c r="B141" s="10" t="s">
        <v>201</v>
      </c>
      <c r="C141" s="10" t="s">
        <v>327</v>
      </c>
      <c r="D141" s="10" t="s">
        <v>404</v>
      </c>
      <c r="E141" s="10" t="s">
        <v>207</v>
      </c>
      <c r="G141" s="10" t="s">
        <v>490</v>
      </c>
      <c r="M141" s="10" t="s">
        <v>207</v>
      </c>
    </row>
    <row r="142" spans="1:16" ht="15" customHeight="1">
      <c r="A142" s="10">
        <v>1</v>
      </c>
      <c r="B142" s="10" t="s">
        <v>493</v>
      </c>
      <c r="C142" s="10" t="s">
        <v>329</v>
      </c>
      <c r="D142" s="10" t="s">
        <v>404</v>
      </c>
      <c r="E142" s="10" t="s">
        <v>208</v>
      </c>
      <c r="F142" s="10">
        <v>1</v>
      </c>
      <c r="I142" s="10">
        <v>60000</v>
      </c>
      <c r="J142" s="10">
        <v>500000</v>
      </c>
      <c r="K142" s="10" t="s">
        <v>208</v>
      </c>
      <c r="L142" s="10" t="s">
        <v>208</v>
      </c>
      <c r="M142" s="10" t="s">
        <v>208</v>
      </c>
      <c r="O142" s="10">
        <v>360000</v>
      </c>
      <c r="P142" s="10">
        <v>123000</v>
      </c>
    </row>
    <row r="143" spans="1:13" ht="15" customHeight="1">
      <c r="A143" s="10">
        <v>2</v>
      </c>
      <c r="B143" s="10" t="s">
        <v>194</v>
      </c>
      <c r="C143" s="10" t="s">
        <v>329</v>
      </c>
      <c r="D143" s="10" t="s">
        <v>404</v>
      </c>
      <c r="E143" s="10" t="s">
        <v>207</v>
      </c>
      <c r="G143" s="10" t="s">
        <v>211</v>
      </c>
      <c r="I143" s="10">
        <v>11000</v>
      </c>
      <c r="K143" s="10" t="s">
        <v>207</v>
      </c>
      <c r="L143" s="10" t="s">
        <v>208</v>
      </c>
      <c r="M143" s="10" t="s">
        <v>208</v>
      </c>
    </row>
    <row r="144" spans="2:17" ht="15" customHeight="1">
      <c r="B144" s="10" t="s">
        <v>399</v>
      </c>
      <c r="C144" s="10" t="s">
        <v>332</v>
      </c>
      <c r="D144" s="10" t="s">
        <v>404</v>
      </c>
      <c r="E144" s="10" t="s">
        <v>208</v>
      </c>
      <c r="F144" s="10">
        <v>1</v>
      </c>
      <c r="I144" s="10">
        <v>50000</v>
      </c>
      <c r="J144" s="10">
        <v>290000</v>
      </c>
      <c r="K144" s="10" t="s">
        <v>208</v>
      </c>
      <c r="L144" s="10" t="s">
        <v>208</v>
      </c>
      <c r="M144" s="10" t="s">
        <v>208</v>
      </c>
      <c r="O144" s="10">
        <v>130000</v>
      </c>
      <c r="Q144" s="10">
        <v>143000</v>
      </c>
    </row>
    <row r="145" spans="1:16" ht="15" customHeight="1">
      <c r="A145" s="10">
        <v>1</v>
      </c>
      <c r="B145" s="10" t="s">
        <v>493</v>
      </c>
      <c r="C145" s="10" t="s">
        <v>332</v>
      </c>
      <c r="D145" s="10" t="s">
        <v>238</v>
      </c>
      <c r="E145" s="10" t="s">
        <v>208</v>
      </c>
      <c r="F145" s="10">
        <v>1</v>
      </c>
      <c r="I145" s="10">
        <v>60000</v>
      </c>
      <c r="J145" s="10">
        <v>500000</v>
      </c>
      <c r="K145" s="10" t="s">
        <v>208</v>
      </c>
      <c r="L145" s="10" t="s">
        <v>208</v>
      </c>
      <c r="M145" s="10" t="s">
        <v>208</v>
      </c>
      <c r="O145" s="10">
        <v>360000</v>
      </c>
      <c r="P145" s="10">
        <v>123000</v>
      </c>
    </row>
    <row r="146" spans="2:16" ht="15" customHeight="1">
      <c r="B146" s="10" t="s">
        <v>394</v>
      </c>
      <c r="C146" s="10" t="s">
        <v>332</v>
      </c>
      <c r="D146" s="10" t="s">
        <v>404</v>
      </c>
      <c r="E146" s="10" t="s">
        <v>208</v>
      </c>
      <c r="F146" s="10">
        <v>3</v>
      </c>
      <c r="I146" s="10">
        <v>45000</v>
      </c>
      <c r="J146" s="10">
        <v>75000</v>
      </c>
      <c r="K146" s="10" t="s">
        <v>207</v>
      </c>
      <c r="L146" s="10" t="s">
        <v>208</v>
      </c>
      <c r="M146" s="10" t="s">
        <v>208</v>
      </c>
      <c r="O146" s="10">
        <v>0</v>
      </c>
      <c r="P146" s="10">
        <v>35000</v>
      </c>
    </row>
    <row r="147" spans="1:9" ht="15" customHeight="1">
      <c r="A147" s="10">
        <v>1</v>
      </c>
      <c r="B147" s="10" t="s">
        <v>399</v>
      </c>
      <c r="C147" s="10" t="s">
        <v>334</v>
      </c>
      <c r="D147" s="10" t="s">
        <v>435</v>
      </c>
      <c r="I147" s="10">
        <v>29000</v>
      </c>
    </row>
    <row r="148" spans="1:13" ht="15" customHeight="1">
      <c r="A148" s="10">
        <v>1</v>
      </c>
      <c r="B148" s="10" t="s">
        <v>498</v>
      </c>
      <c r="C148" s="10" t="s">
        <v>335</v>
      </c>
      <c r="D148" s="10" t="s">
        <v>404</v>
      </c>
      <c r="E148" s="10" t="s">
        <v>208</v>
      </c>
      <c r="F148" s="10">
        <v>1</v>
      </c>
      <c r="K148" s="10" t="s">
        <v>208</v>
      </c>
      <c r="L148" s="10" t="s">
        <v>207</v>
      </c>
      <c r="M148" s="10" t="s">
        <v>207</v>
      </c>
    </row>
    <row r="149" spans="1:16" ht="15" customHeight="1">
      <c r="A149" s="10">
        <v>1</v>
      </c>
      <c r="B149" s="10" t="s">
        <v>498</v>
      </c>
      <c r="C149" s="10" t="s">
        <v>336</v>
      </c>
      <c r="D149" s="10" t="s">
        <v>238</v>
      </c>
      <c r="E149" s="10" t="s">
        <v>208</v>
      </c>
      <c r="F149" s="10">
        <v>1</v>
      </c>
      <c r="I149" s="10">
        <v>28500</v>
      </c>
      <c r="J149" s="10">
        <v>175000</v>
      </c>
      <c r="K149" s="10" t="s">
        <v>208</v>
      </c>
      <c r="L149" s="10" t="s">
        <v>208</v>
      </c>
      <c r="M149" s="10" t="s">
        <v>208</v>
      </c>
      <c r="O149" s="10">
        <v>12000</v>
      </c>
      <c r="P149" s="10">
        <v>37000</v>
      </c>
    </row>
    <row r="150" spans="1:4" ht="15" customHeight="1">
      <c r="A150" s="10">
        <v>1</v>
      </c>
      <c r="B150" s="10" t="s">
        <v>498</v>
      </c>
      <c r="C150" s="10" t="s">
        <v>339</v>
      </c>
      <c r="D150" s="10" t="s">
        <v>505</v>
      </c>
    </row>
    <row r="151" spans="1:16" ht="15" customHeight="1">
      <c r="A151" s="10">
        <v>1</v>
      </c>
      <c r="B151" s="10" t="s">
        <v>493</v>
      </c>
      <c r="C151" s="10" t="s">
        <v>339</v>
      </c>
      <c r="D151" s="10" t="s">
        <v>404</v>
      </c>
      <c r="E151" s="10" t="s">
        <v>208</v>
      </c>
      <c r="F151" s="10">
        <v>1</v>
      </c>
      <c r="I151" s="10">
        <v>60000</v>
      </c>
      <c r="J151" s="10">
        <v>300000</v>
      </c>
      <c r="K151" s="10" t="s">
        <v>207</v>
      </c>
      <c r="L151" s="10" t="s">
        <v>208</v>
      </c>
      <c r="M151" s="10" t="s">
        <v>208</v>
      </c>
      <c r="O151" s="10">
        <v>240000</v>
      </c>
      <c r="P151" s="10">
        <v>102500</v>
      </c>
    </row>
    <row r="152" spans="1:17" ht="15" customHeight="1">
      <c r="A152" s="10">
        <v>1</v>
      </c>
      <c r="B152" s="10" t="s">
        <v>424</v>
      </c>
      <c r="C152" s="10" t="s">
        <v>339</v>
      </c>
      <c r="D152" s="10" t="s">
        <v>404</v>
      </c>
      <c r="E152" s="10" t="s">
        <v>208</v>
      </c>
      <c r="F152" s="10">
        <v>1</v>
      </c>
      <c r="I152" s="10">
        <v>60000</v>
      </c>
      <c r="J152" s="10">
        <v>420000</v>
      </c>
      <c r="K152" s="10" t="s">
        <v>207</v>
      </c>
      <c r="L152" s="10" t="s">
        <v>208</v>
      </c>
      <c r="M152" s="10" t="s">
        <v>208</v>
      </c>
      <c r="O152" s="10">
        <v>297500</v>
      </c>
      <c r="P152" s="10">
        <v>50000</v>
      </c>
      <c r="Q152" s="10">
        <v>40000</v>
      </c>
    </row>
    <row r="153" spans="1:10" ht="15" customHeight="1">
      <c r="A153" s="10">
        <v>1</v>
      </c>
      <c r="B153" s="10" t="s">
        <v>424</v>
      </c>
      <c r="C153" s="10" t="s">
        <v>340</v>
      </c>
      <c r="D153" s="10" t="s">
        <v>435</v>
      </c>
      <c r="I153" s="10">
        <v>60000</v>
      </c>
      <c r="J153" s="48"/>
    </row>
    <row r="154" spans="1:4" ht="15" customHeight="1">
      <c r="A154" s="10">
        <v>1</v>
      </c>
      <c r="B154" s="10" t="s">
        <v>493</v>
      </c>
      <c r="C154" s="10" t="s">
        <v>342</v>
      </c>
      <c r="D154" s="10" t="s">
        <v>505</v>
      </c>
    </row>
    <row r="155" spans="1:16" ht="15" customHeight="1">
      <c r="A155" s="10">
        <v>1</v>
      </c>
      <c r="B155" s="10" t="s">
        <v>494</v>
      </c>
      <c r="C155" s="10" t="s">
        <v>342</v>
      </c>
      <c r="D155" s="10" t="s">
        <v>404</v>
      </c>
      <c r="E155" s="10" t="s">
        <v>208</v>
      </c>
      <c r="F155" s="10">
        <v>1</v>
      </c>
      <c r="I155" s="10">
        <v>18000</v>
      </c>
      <c r="J155" s="10">
        <v>175000</v>
      </c>
      <c r="K155" s="10" t="s">
        <v>208</v>
      </c>
      <c r="L155" s="10" t="s">
        <v>207</v>
      </c>
      <c r="M155" s="10" t="s">
        <v>207</v>
      </c>
      <c r="O155" s="10">
        <v>138000</v>
      </c>
      <c r="P155" s="10">
        <v>32000</v>
      </c>
    </row>
    <row r="156" spans="2:13" ht="15" customHeight="1">
      <c r="B156" s="10" t="s">
        <v>147</v>
      </c>
      <c r="C156" s="10" t="s">
        <v>342</v>
      </c>
      <c r="D156" s="10" t="s">
        <v>404</v>
      </c>
      <c r="E156" s="10" t="s">
        <v>207</v>
      </c>
      <c r="G156" s="10" t="s">
        <v>511</v>
      </c>
      <c r="I156" s="10">
        <v>31000</v>
      </c>
      <c r="K156" s="10" t="s">
        <v>207</v>
      </c>
      <c r="L156" s="10" t="s">
        <v>208</v>
      </c>
      <c r="M156" s="10" t="s">
        <v>208</v>
      </c>
    </row>
    <row r="157" spans="1:9" ht="15" customHeight="1">
      <c r="A157" s="10">
        <v>1</v>
      </c>
      <c r="B157" s="10" t="s">
        <v>516</v>
      </c>
      <c r="C157" s="10" t="s">
        <v>343</v>
      </c>
      <c r="D157" s="10" t="s">
        <v>517</v>
      </c>
      <c r="I157" s="10">
        <v>28500</v>
      </c>
    </row>
    <row r="158" spans="2:13" ht="15" customHeight="1">
      <c r="B158" s="10" t="s">
        <v>190</v>
      </c>
      <c r="C158" s="10" t="s">
        <v>344</v>
      </c>
      <c r="D158" s="10" t="s">
        <v>404</v>
      </c>
      <c r="E158" s="10" t="s">
        <v>207</v>
      </c>
      <c r="G158" s="10" t="s">
        <v>519</v>
      </c>
      <c r="H158" s="10" t="s">
        <v>475</v>
      </c>
      <c r="I158" s="10">
        <v>14000</v>
      </c>
      <c r="K158" s="10" t="s">
        <v>208</v>
      </c>
      <c r="L158" s="10" t="s">
        <v>208</v>
      </c>
      <c r="M158" s="10" t="s">
        <v>208</v>
      </c>
    </row>
    <row r="159" spans="1:16" ht="15" customHeight="1">
      <c r="A159" s="10">
        <v>1</v>
      </c>
      <c r="B159" s="10" t="s">
        <v>509</v>
      </c>
      <c r="C159" s="10" t="s">
        <v>344</v>
      </c>
      <c r="D159" s="10" t="s">
        <v>404</v>
      </c>
      <c r="E159" s="10" t="s">
        <v>208</v>
      </c>
      <c r="F159" s="10">
        <v>1</v>
      </c>
      <c r="I159" s="10">
        <v>29000</v>
      </c>
      <c r="J159" s="10">
        <v>290000</v>
      </c>
      <c r="K159" s="10" t="s">
        <v>207</v>
      </c>
      <c r="L159" s="10" t="s">
        <v>208</v>
      </c>
      <c r="M159" s="10" t="s">
        <v>208</v>
      </c>
      <c r="O159" s="10">
        <v>232000</v>
      </c>
      <c r="P159" s="10">
        <v>44000</v>
      </c>
    </row>
    <row r="160" spans="1:16" ht="15" customHeight="1">
      <c r="A160" s="10">
        <v>1</v>
      </c>
      <c r="B160" s="10" t="s">
        <v>518</v>
      </c>
      <c r="C160" s="10" t="s">
        <v>344</v>
      </c>
      <c r="D160" s="10" t="s">
        <v>404</v>
      </c>
      <c r="E160" s="10" t="s">
        <v>208</v>
      </c>
      <c r="F160" s="10">
        <v>1</v>
      </c>
      <c r="I160" s="10">
        <v>39000</v>
      </c>
      <c r="J160" s="10">
        <v>195000</v>
      </c>
      <c r="K160" s="10" t="s">
        <v>207</v>
      </c>
      <c r="L160" s="10" t="s">
        <v>208</v>
      </c>
      <c r="M160" s="10" t="s">
        <v>208</v>
      </c>
      <c r="O160" s="10">
        <v>136000</v>
      </c>
      <c r="P160" s="10">
        <v>40500</v>
      </c>
    </row>
    <row r="161" spans="1:16" ht="15" customHeight="1">
      <c r="A161" s="10">
        <v>1</v>
      </c>
      <c r="B161" s="10" t="s">
        <v>509</v>
      </c>
      <c r="C161" s="10" t="s">
        <v>345</v>
      </c>
      <c r="D161" s="10" t="s">
        <v>525</v>
      </c>
      <c r="E161" s="10" t="s">
        <v>208</v>
      </c>
      <c r="F161" s="10">
        <v>1</v>
      </c>
      <c r="I161" s="10">
        <v>36000</v>
      </c>
      <c r="J161" s="10">
        <v>363000</v>
      </c>
      <c r="K161" s="10" t="s">
        <v>207</v>
      </c>
      <c r="L161" s="10" t="s">
        <v>208</v>
      </c>
      <c r="M161" s="10" t="s">
        <v>208</v>
      </c>
      <c r="O161" s="10">
        <v>275000</v>
      </c>
      <c r="P161" s="10">
        <v>78500</v>
      </c>
    </row>
    <row r="162" spans="2:13" ht="15" customHeight="1">
      <c r="B162" s="10" t="s">
        <v>199</v>
      </c>
      <c r="C162" s="10" t="s">
        <v>345</v>
      </c>
      <c r="D162" s="10" t="s">
        <v>404</v>
      </c>
      <c r="E162" s="10" t="s">
        <v>207</v>
      </c>
      <c r="G162" s="10" t="s">
        <v>511</v>
      </c>
      <c r="I162" s="10">
        <v>10000</v>
      </c>
      <c r="K162" s="10" t="s">
        <v>208</v>
      </c>
      <c r="L162" s="10" t="s">
        <v>208</v>
      </c>
      <c r="M162" s="10" t="s">
        <v>208</v>
      </c>
    </row>
    <row r="163" spans="1:4" ht="15" customHeight="1">
      <c r="A163" s="10">
        <v>1</v>
      </c>
      <c r="B163" s="10" t="s">
        <v>493</v>
      </c>
      <c r="C163" s="10" t="s">
        <v>346</v>
      </c>
      <c r="D163" s="10" t="s">
        <v>505</v>
      </c>
    </row>
    <row r="164" spans="1:17" ht="15" customHeight="1">
      <c r="A164" s="10">
        <v>1</v>
      </c>
      <c r="B164" s="10" t="s">
        <v>503</v>
      </c>
      <c r="C164" s="10" t="s">
        <v>346</v>
      </c>
      <c r="D164" s="10" t="s">
        <v>404</v>
      </c>
      <c r="E164" s="10" t="s">
        <v>208</v>
      </c>
      <c r="F164" s="10">
        <v>1</v>
      </c>
      <c r="I164" s="10">
        <v>25000</v>
      </c>
      <c r="J164" s="10">
        <v>20000</v>
      </c>
      <c r="K164" s="10" t="s">
        <v>208</v>
      </c>
      <c r="L164" s="10" t="s">
        <v>208</v>
      </c>
      <c r="M164" s="10" t="s">
        <v>208</v>
      </c>
      <c r="O164" s="10">
        <v>150000</v>
      </c>
      <c r="P164" s="10">
        <v>36000</v>
      </c>
      <c r="Q164" s="10">
        <v>10000</v>
      </c>
    </row>
    <row r="165" spans="1:16" ht="15" customHeight="1">
      <c r="A165" s="10">
        <v>1</v>
      </c>
      <c r="B165" s="10" t="s">
        <v>494</v>
      </c>
      <c r="C165" s="10" t="s">
        <v>346</v>
      </c>
      <c r="D165" s="10" t="s">
        <v>404</v>
      </c>
      <c r="E165" s="10" t="s">
        <v>208</v>
      </c>
      <c r="F165" s="27" t="s">
        <v>531</v>
      </c>
      <c r="I165" s="10">
        <v>45000</v>
      </c>
      <c r="J165" s="10">
        <v>220000</v>
      </c>
      <c r="K165" s="10" t="s">
        <v>207</v>
      </c>
      <c r="L165" s="10" t="s">
        <v>208</v>
      </c>
      <c r="M165" s="10" t="s">
        <v>208</v>
      </c>
      <c r="O165" s="10">
        <v>143000</v>
      </c>
      <c r="P165" s="10">
        <v>51800</v>
      </c>
    </row>
    <row r="166" spans="1:9" ht="15" customHeight="1">
      <c r="A166" s="10">
        <v>1</v>
      </c>
      <c r="B166" s="10" t="s">
        <v>520</v>
      </c>
      <c r="C166" s="10" t="s">
        <v>347</v>
      </c>
      <c r="D166" s="10" t="s">
        <v>435</v>
      </c>
      <c r="I166" s="10">
        <v>34000</v>
      </c>
    </row>
    <row r="167" spans="2:9" ht="15" customHeight="1">
      <c r="B167" s="10" t="s">
        <v>190</v>
      </c>
      <c r="C167" s="10" t="s">
        <v>347</v>
      </c>
      <c r="D167" s="10" t="s">
        <v>505</v>
      </c>
      <c r="I167" s="10">
        <v>14000</v>
      </c>
    </row>
    <row r="168" spans="2:9" ht="15" customHeight="1">
      <c r="B168" s="10" t="s">
        <v>190</v>
      </c>
      <c r="C168" s="10" t="s">
        <v>347</v>
      </c>
      <c r="D168" s="10" t="s">
        <v>435</v>
      </c>
      <c r="I168" s="10">
        <v>14000</v>
      </c>
    </row>
    <row r="169" spans="2:13" ht="15" customHeight="1">
      <c r="B169" s="10" t="s">
        <v>393</v>
      </c>
      <c r="C169" s="10" t="s">
        <v>348</v>
      </c>
      <c r="D169" s="10" t="s">
        <v>404</v>
      </c>
      <c r="E169" s="10" t="s">
        <v>207</v>
      </c>
      <c r="G169" s="10" t="s">
        <v>539</v>
      </c>
      <c r="H169" s="10" t="s">
        <v>208</v>
      </c>
      <c r="I169" s="10">
        <v>14000</v>
      </c>
      <c r="L169" s="10" t="s">
        <v>208</v>
      </c>
      <c r="M169" s="10" t="s">
        <v>208</v>
      </c>
    </row>
    <row r="170" spans="1:3" ht="15" customHeight="1">
      <c r="A170" s="10">
        <v>1</v>
      </c>
      <c r="B170" s="10" t="s">
        <v>527</v>
      </c>
      <c r="C170" s="10" t="s">
        <v>348</v>
      </c>
    </row>
    <row r="171" spans="1:4" ht="15" customHeight="1">
      <c r="A171" s="10">
        <v>1</v>
      </c>
      <c r="B171" s="10" t="s">
        <v>493</v>
      </c>
      <c r="C171" s="10" t="s">
        <v>349</v>
      </c>
      <c r="D171" s="10" t="s">
        <v>505</v>
      </c>
    </row>
    <row r="172" spans="1:6" ht="15" customHeight="1">
      <c r="A172" s="10">
        <v>1</v>
      </c>
      <c r="B172" s="10" t="s">
        <v>494</v>
      </c>
      <c r="C172" s="10" t="s">
        <v>349</v>
      </c>
      <c r="D172" s="10" t="s">
        <v>505</v>
      </c>
      <c r="F172" s="27"/>
    </row>
    <row r="173" spans="1:16" ht="15" customHeight="1">
      <c r="A173" s="10">
        <v>1</v>
      </c>
      <c r="B173" s="10" t="s">
        <v>529</v>
      </c>
      <c r="C173" s="10" t="s">
        <v>349</v>
      </c>
      <c r="D173" s="10" t="s">
        <v>404</v>
      </c>
      <c r="E173" s="10" t="s">
        <v>208</v>
      </c>
      <c r="F173" s="10">
        <v>1</v>
      </c>
      <c r="I173" s="10">
        <v>30000</v>
      </c>
      <c r="J173" s="10">
        <v>145000</v>
      </c>
      <c r="K173" s="10" t="s">
        <v>207</v>
      </c>
      <c r="L173" s="10" t="s">
        <v>208</v>
      </c>
      <c r="M173" s="10" t="s">
        <v>208</v>
      </c>
      <c r="O173" s="10">
        <v>116000</v>
      </c>
      <c r="P173" s="10">
        <v>35000</v>
      </c>
    </row>
    <row r="174" spans="2:9" ht="15" customHeight="1">
      <c r="B174" s="10" t="s">
        <v>393</v>
      </c>
      <c r="C174" s="10" t="s">
        <v>350</v>
      </c>
      <c r="D174" s="10" t="s">
        <v>435</v>
      </c>
      <c r="I174" s="10">
        <v>14000</v>
      </c>
    </row>
    <row r="175" spans="2:13" ht="15" customHeight="1">
      <c r="B175" s="10" t="s">
        <v>546</v>
      </c>
      <c r="C175" s="10" t="s">
        <v>350</v>
      </c>
      <c r="D175" s="10" t="s">
        <v>404</v>
      </c>
      <c r="E175" s="10" t="s">
        <v>207</v>
      </c>
      <c r="G175" s="10" t="s">
        <v>547</v>
      </c>
      <c r="I175" s="10">
        <v>30000</v>
      </c>
      <c r="M175" s="10" t="s">
        <v>207</v>
      </c>
    </row>
    <row r="176" spans="2:16" ht="15" customHeight="1">
      <c r="B176" s="10" t="s">
        <v>534</v>
      </c>
      <c r="C176" s="10" t="s">
        <v>350</v>
      </c>
      <c r="D176" s="10" t="s">
        <v>404</v>
      </c>
      <c r="E176" s="10" t="s">
        <v>208</v>
      </c>
      <c r="F176" s="10">
        <v>1</v>
      </c>
      <c r="I176" s="10">
        <v>25000</v>
      </c>
      <c r="J176" s="10">
        <v>159000</v>
      </c>
      <c r="L176" s="10" t="s">
        <v>208</v>
      </c>
      <c r="M176" s="10" t="s">
        <v>208</v>
      </c>
      <c r="O176" s="10">
        <v>105000</v>
      </c>
      <c r="P176" s="10">
        <v>51000</v>
      </c>
    </row>
    <row r="177" spans="2:9" s="31" customFormat="1" ht="15" customHeight="1">
      <c r="B177" s="31" t="s">
        <v>548</v>
      </c>
      <c r="C177" s="31" t="s">
        <v>350</v>
      </c>
      <c r="D177" s="31" t="s">
        <v>211</v>
      </c>
      <c r="I177" s="31" t="s">
        <v>551</v>
      </c>
    </row>
    <row r="178" spans="2:9" s="31" customFormat="1" ht="15" customHeight="1">
      <c r="B178" s="31" t="s">
        <v>548</v>
      </c>
      <c r="C178" s="31" t="s">
        <v>352</v>
      </c>
      <c r="D178" s="31" t="s">
        <v>435</v>
      </c>
      <c r="I178" s="31">
        <v>20000</v>
      </c>
    </row>
    <row r="179" spans="2:4" ht="15" customHeight="1">
      <c r="B179" s="10" t="s">
        <v>493</v>
      </c>
      <c r="C179" s="10" t="s">
        <v>352</v>
      </c>
      <c r="D179" s="10" t="s">
        <v>505</v>
      </c>
    </row>
    <row r="180" spans="2:16" ht="15" customHeight="1">
      <c r="B180" s="10" t="s">
        <v>545</v>
      </c>
      <c r="C180" s="10" t="s">
        <v>352</v>
      </c>
      <c r="D180" s="10" t="s">
        <v>404</v>
      </c>
      <c r="E180" s="10" t="s">
        <v>208</v>
      </c>
      <c r="F180" s="10">
        <v>1</v>
      </c>
      <c r="I180" s="10">
        <v>33000</v>
      </c>
      <c r="J180" s="10">
        <v>330000</v>
      </c>
      <c r="K180" s="10" t="s">
        <v>207</v>
      </c>
      <c r="L180" s="10" t="s">
        <v>207</v>
      </c>
      <c r="M180" s="10" t="s">
        <v>207</v>
      </c>
      <c r="O180" s="10">
        <v>264000</v>
      </c>
      <c r="P180" s="10">
        <v>64500</v>
      </c>
    </row>
    <row r="181" spans="2:16" ht="15" customHeight="1">
      <c r="B181" s="10" t="s">
        <v>554</v>
      </c>
      <c r="C181" s="10" t="s">
        <v>352</v>
      </c>
      <c r="D181" s="10" t="s">
        <v>404</v>
      </c>
      <c r="E181" s="10" t="s">
        <v>208</v>
      </c>
      <c r="F181" s="10">
        <v>1</v>
      </c>
      <c r="I181" s="10">
        <v>12500</v>
      </c>
      <c r="J181" s="10">
        <v>125000</v>
      </c>
      <c r="K181" s="10" t="s">
        <v>208</v>
      </c>
      <c r="L181" s="10" t="s">
        <v>208</v>
      </c>
      <c r="M181" s="10" t="s">
        <v>208</v>
      </c>
      <c r="O181" s="10">
        <v>100000</v>
      </c>
      <c r="P181" s="10">
        <v>20000</v>
      </c>
    </row>
    <row r="182" spans="2:4" ht="15" customHeight="1">
      <c r="B182" s="10" t="s">
        <v>494</v>
      </c>
      <c r="C182" s="10" t="s">
        <v>352</v>
      </c>
      <c r="D182" s="10" t="s">
        <v>505</v>
      </c>
    </row>
    <row r="183" spans="2:16" ht="15" customHeight="1">
      <c r="B183" s="10" t="s">
        <v>559</v>
      </c>
      <c r="C183" s="10" t="s">
        <v>353</v>
      </c>
      <c r="D183" s="10" t="s">
        <v>404</v>
      </c>
      <c r="E183" s="10" t="s">
        <v>208</v>
      </c>
      <c r="F183" s="10">
        <v>1</v>
      </c>
      <c r="I183" s="10">
        <v>15000</v>
      </c>
      <c r="J183" s="10">
        <v>100000</v>
      </c>
      <c r="K183" s="10" t="s">
        <v>207</v>
      </c>
      <c r="L183" s="10" t="s">
        <v>208</v>
      </c>
      <c r="M183" s="10" t="s">
        <v>208</v>
      </c>
      <c r="O183" s="10">
        <v>73000</v>
      </c>
      <c r="P183" s="10">
        <v>30500</v>
      </c>
    </row>
    <row r="184" spans="2:16" ht="15" customHeight="1">
      <c r="B184" s="10" t="s">
        <v>560</v>
      </c>
      <c r="C184" s="10" t="s">
        <v>353</v>
      </c>
      <c r="D184" s="10" t="s">
        <v>404</v>
      </c>
      <c r="E184" s="10" t="s">
        <v>208</v>
      </c>
      <c r="F184" s="10">
        <v>1</v>
      </c>
      <c r="I184" s="10">
        <v>40000</v>
      </c>
      <c r="J184" s="10">
        <v>200000</v>
      </c>
      <c r="K184" s="10" t="s">
        <v>208</v>
      </c>
      <c r="L184" s="10" t="s">
        <v>208</v>
      </c>
      <c r="M184" s="10" t="s">
        <v>208</v>
      </c>
      <c r="O184" s="10">
        <v>134000</v>
      </c>
      <c r="P184" s="10">
        <v>31500</v>
      </c>
    </row>
    <row r="185" spans="2:16" ht="15" customHeight="1">
      <c r="B185" s="10" t="s">
        <v>534</v>
      </c>
      <c r="C185" s="10" t="s">
        <v>353</v>
      </c>
      <c r="D185" s="10" t="s">
        <v>404</v>
      </c>
      <c r="E185" s="10" t="s">
        <v>208</v>
      </c>
      <c r="F185" s="10">
        <v>1</v>
      </c>
      <c r="I185" s="10">
        <v>26000</v>
      </c>
      <c r="J185" s="10">
        <v>170000</v>
      </c>
      <c r="K185" s="10" t="s">
        <v>208</v>
      </c>
      <c r="L185" s="10" t="s">
        <v>208</v>
      </c>
      <c r="M185" s="10" t="s">
        <v>208</v>
      </c>
      <c r="O185" s="10">
        <v>100000</v>
      </c>
      <c r="P185" s="10">
        <v>40500</v>
      </c>
    </row>
    <row r="186" spans="2:16" ht="15" customHeight="1">
      <c r="B186" s="10" t="s">
        <v>529</v>
      </c>
      <c r="C186" s="10" t="s">
        <v>353</v>
      </c>
      <c r="D186" s="10" t="s">
        <v>404</v>
      </c>
      <c r="E186" s="10" t="s">
        <v>208</v>
      </c>
      <c r="F186" s="10">
        <v>1</v>
      </c>
      <c r="I186" s="10">
        <v>30000</v>
      </c>
      <c r="J186" s="10">
        <v>143000</v>
      </c>
      <c r="K186" s="10" t="s">
        <v>207</v>
      </c>
      <c r="L186" s="10" t="s">
        <v>208</v>
      </c>
      <c r="M186" s="10" t="s">
        <v>208</v>
      </c>
      <c r="O186" s="10">
        <v>100000</v>
      </c>
      <c r="P186" s="10">
        <v>26000</v>
      </c>
    </row>
    <row r="187" spans="2:9" ht="15" customHeight="1">
      <c r="B187" s="10" t="s">
        <v>493</v>
      </c>
      <c r="C187" s="10" t="s">
        <v>353</v>
      </c>
      <c r="D187" s="10" t="s">
        <v>435</v>
      </c>
      <c r="I187" s="10">
        <v>60000</v>
      </c>
    </row>
    <row r="188" spans="2:9" ht="15" customHeight="1">
      <c r="B188" s="10" t="s">
        <v>494</v>
      </c>
      <c r="C188" s="10" t="s">
        <v>354</v>
      </c>
      <c r="D188" s="10" t="s">
        <v>435</v>
      </c>
      <c r="I188" s="10">
        <v>45000</v>
      </c>
    </row>
    <row r="189" spans="2:9" ht="15" customHeight="1">
      <c r="B189" s="10" t="s">
        <v>529</v>
      </c>
      <c r="C189" s="10" t="s">
        <v>354</v>
      </c>
      <c r="D189" s="10" t="s">
        <v>435</v>
      </c>
      <c r="I189" s="10">
        <v>30000</v>
      </c>
    </row>
    <row r="190" spans="2:13" ht="15" customHeight="1">
      <c r="B190" s="10" t="s">
        <v>562</v>
      </c>
      <c r="C190" s="10" t="s">
        <v>354</v>
      </c>
      <c r="D190" s="10" t="s">
        <v>404</v>
      </c>
      <c r="E190" s="10" t="s">
        <v>207</v>
      </c>
      <c r="G190" s="10" t="s">
        <v>563</v>
      </c>
      <c r="H190" s="10" t="s">
        <v>564</v>
      </c>
      <c r="I190" s="10">
        <v>32000</v>
      </c>
      <c r="K190" s="10" t="s">
        <v>207</v>
      </c>
      <c r="L190" s="10" t="s">
        <v>208</v>
      </c>
      <c r="M190" s="10" t="s">
        <v>208</v>
      </c>
    </row>
    <row r="191" spans="2:16" ht="15" customHeight="1">
      <c r="B191" s="10" t="s">
        <v>544</v>
      </c>
      <c r="C191" s="10" t="s">
        <v>354</v>
      </c>
      <c r="D191" s="10" t="s">
        <v>404</v>
      </c>
      <c r="E191" s="10" t="s">
        <v>208</v>
      </c>
      <c r="F191" s="10">
        <v>1</v>
      </c>
      <c r="I191" s="10">
        <v>60000</v>
      </c>
      <c r="J191" s="10">
        <v>450000</v>
      </c>
      <c r="K191" s="10" t="s">
        <v>207</v>
      </c>
      <c r="L191" s="10" t="s">
        <v>208</v>
      </c>
      <c r="M191" s="10" t="s">
        <v>208</v>
      </c>
      <c r="O191" s="10">
        <v>360000</v>
      </c>
      <c r="P191" s="10">
        <v>57500</v>
      </c>
    </row>
    <row r="192" spans="2:16" ht="15" customHeight="1">
      <c r="B192" s="10" t="s">
        <v>510</v>
      </c>
      <c r="C192" s="10" t="s">
        <v>354</v>
      </c>
      <c r="D192" s="10" t="s">
        <v>404</v>
      </c>
      <c r="E192" s="10" t="s">
        <v>208</v>
      </c>
      <c r="F192" s="10">
        <v>1</v>
      </c>
      <c r="I192" s="10">
        <v>35000</v>
      </c>
      <c r="J192" s="10">
        <v>285000</v>
      </c>
      <c r="K192" s="10" t="s">
        <v>207</v>
      </c>
      <c r="L192" s="10" t="s">
        <v>208</v>
      </c>
      <c r="M192" s="10" t="s">
        <v>208</v>
      </c>
      <c r="O192" s="10">
        <v>228000</v>
      </c>
      <c r="P192" s="10">
        <v>42000</v>
      </c>
    </row>
    <row r="193" spans="2:16" ht="15" customHeight="1">
      <c r="B193" s="10" t="s">
        <v>534</v>
      </c>
      <c r="C193" s="10" t="s">
        <v>354</v>
      </c>
      <c r="D193" s="10" t="s">
        <v>404</v>
      </c>
      <c r="E193" s="10" t="s">
        <v>208</v>
      </c>
      <c r="F193" s="10">
        <v>1</v>
      </c>
      <c r="I193" s="10">
        <v>26000</v>
      </c>
      <c r="J193" s="10">
        <v>125000</v>
      </c>
      <c r="K193" s="10" t="s">
        <v>207</v>
      </c>
      <c r="L193" s="10" t="s">
        <v>208</v>
      </c>
      <c r="M193" s="10" t="s">
        <v>208</v>
      </c>
      <c r="O193" s="10">
        <v>94000</v>
      </c>
      <c r="P193" s="10">
        <v>40500</v>
      </c>
    </row>
    <row r="194" spans="2:9" ht="15" customHeight="1">
      <c r="B194" s="10" t="s">
        <v>544</v>
      </c>
      <c r="C194" s="10" t="s">
        <v>355</v>
      </c>
      <c r="D194" s="10" t="s">
        <v>435</v>
      </c>
      <c r="I194" s="10">
        <v>60000</v>
      </c>
    </row>
    <row r="195" spans="2:4" ht="15" customHeight="1">
      <c r="B195" s="10" t="s">
        <v>463</v>
      </c>
      <c r="C195" s="10" t="s">
        <v>355</v>
      </c>
      <c r="D195" s="10" t="s">
        <v>566</v>
      </c>
    </row>
    <row r="196" spans="2:4" ht="15" customHeight="1">
      <c r="B196" s="10" t="s">
        <v>503</v>
      </c>
      <c r="C196" s="10" t="s">
        <v>355</v>
      </c>
      <c r="D196" s="10" t="s">
        <v>567</v>
      </c>
    </row>
    <row r="198" ht="15" customHeight="1">
      <c r="I198" s="10">
        <f>SUMIF(D2:D196,"released",I2:I196)</f>
        <v>748250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="80" zoomScaleNormal="80" zoomScalePageLayoutView="0" workbookViewId="0" topLeftCell="A1">
      <pane ySplit="1" topLeftCell="A24" activePane="bottomLeft" state="frozen"/>
      <selection pane="topLeft" activeCell="A1" sqref="A1"/>
      <selection pane="bottomLeft" activeCell="P88" sqref="P88"/>
    </sheetView>
  </sheetViews>
  <sheetFormatPr defaultColWidth="8.57421875" defaultRowHeight="15" customHeight="1"/>
  <cols>
    <col min="1" max="1" width="10.57421875" style="10" customWidth="1"/>
    <col min="2" max="13" width="11.7109375" style="24" customWidth="1"/>
    <col min="14" max="16384" width="8.57421875" style="10" customWidth="1"/>
  </cols>
  <sheetData>
    <row r="1" spans="1:13" s="11" customFormat="1" ht="50.25" customHeight="1">
      <c r="A1" s="11" t="s">
        <v>0</v>
      </c>
      <c r="B1" s="23" t="s">
        <v>276</v>
      </c>
      <c r="C1" s="23" t="s">
        <v>277</v>
      </c>
      <c r="D1" s="23" t="s">
        <v>278</v>
      </c>
      <c r="E1" s="23" t="s">
        <v>279</v>
      </c>
      <c r="F1" s="23" t="s">
        <v>280</v>
      </c>
      <c r="G1" s="23" t="s">
        <v>281</v>
      </c>
      <c r="H1" s="23" t="s">
        <v>282</v>
      </c>
      <c r="I1" s="23" t="s">
        <v>283</v>
      </c>
      <c r="J1" s="23" t="s">
        <v>499</v>
      </c>
      <c r="K1" s="23" t="s">
        <v>284</v>
      </c>
      <c r="L1" s="23" t="s">
        <v>285</v>
      </c>
      <c r="M1" s="23" t="s">
        <v>286</v>
      </c>
    </row>
    <row r="2" spans="1:10" ht="15" customHeight="1">
      <c r="A2" s="12">
        <v>34059</v>
      </c>
      <c r="I2" s="24">
        <v>885.82</v>
      </c>
      <c r="J2" s="24">
        <v>1556.29</v>
      </c>
    </row>
    <row r="3" ht="15" customHeight="1">
      <c r="A3" s="12">
        <v>34167</v>
      </c>
    </row>
    <row r="4" spans="1:13" ht="15" customHeight="1">
      <c r="A4" s="12" t="s">
        <v>92</v>
      </c>
      <c r="D4" s="24">
        <v>23043</v>
      </c>
      <c r="E4" s="24">
        <v>10</v>
      </c>
      <c r="F4" s="25"/>
      <c r="G4" s="24">
        <v>47.91</v>
      </c>
      <c r="I4" s="24">
        <v>874.22</v>
      </c>
      <c r="J4" s="24">
        <v>1577.72</v>
      </c>
      <c r="K4" s="24">
        <v>2638.4</v>
      </c>
      <c r="L4" s="24" t="s">
        <v>287</v>
      </c>
      <c r="M4" s="24">
        <v>1053.91</v>
      </c>
    </row>
    <row r="5" spans="1:13" ht="15" customHeight="1">
      <c r="A5" s="12" t="s">
        <v>93</v>
      </c>
      <c r="D5" s="24">
        <v>46501.22</v>
      </c>
      <c r="F5" s="25"/>
      <c r="G5" s="24">
        <v>298.5</v>
      </c>
      <c r="I5" s="24">
        <v>850</v>
      </c>
      <c r="J5" s="24">
        <v>525</v>
      </c>
      <c r="K5" s="24">
        <v>915</v>
      </c>
      <c r="L5" s="24">
        <v>12</v>
      </c>
      <c r="M5" s="24">
        <v>-263.16</v>
      </c>
    </row>
    <row r="6" spans="1:13" ht="15" customHeight="1">
      <c r="A6" s="12" t="s">
        <v>94</v>
      </c>
      <c r="D6" s="24">
        <v>51551.22</v>
      </c>
      <c r="E6" s="24">
        <v>14</v>
      </c>
      <c r="F6" s="25"/>
      <c r="G6" s="24">
        <v>366.17</v>
      </c>
      <c r="I6" s="24">
        <v>1341.09</v>
      </c>
      <c r="J6" s="24">
        <v>514.77</v>
      </c>
      <c r="K6" s="24">
        <v>828</v>
      </c>
      <c r="L6" s="24">
        <v>17</v>
      </c>
      <c r="M6" s="24">
        <v>788.53</v>
      </c>
    </row>
    <row r="7" spans="1:13" ht="15" customHeight="1">
      <c r="A7" s="12" t="s">
        <v>95</v>
      </c>
      <c r="D7" s="24">
        <v>23043</v>
      </c>
      <c r="E7" s="24">
        <v>16</v>
      </c>
      <c r="F7" s="25"/>
      <c r="G7" s="24">
        <v>1001.96</v>
      </c>
      <c r="I7" s="24">
        <v>858.45</v>
      </c>
      <c r="J7" s="24">
        <v>596.63</v>
      </c>
      <c r="K7" s="24">
        <v>700</v>
      </c>
      <c r="L7" s="24">
        <v>29.1</v>
      </c>
      <c r="M7" s="24">
        <v>719.63</v>
      </c>
    </row>
    <row r="8" spans="1:13" ht="15" customHeight="1">
      <c r="A8" s="10" t="s">
        <v>96</v>
      </c>
      <c r="D8" s="24">
        <v>50781.22</v>
      </c>
      <c r="E8" s="24">
        <v>18</v>
      </c>
      <c r="F8" s="25"/>
      <c r="G8" s="24">
        <v>2341.61</v>
      </c>
      <c r="I8" s="24">
        <v>835.37</v>
      </c>
      <c r="J8" s="24">
        <v>562.06</v>
      </c>
      <c r="K8" s="24">
        <v>745</v>
      </c>
      <c r="L8" s="24">
        <v>18.5</v>
      </c>
      <c r="M8" s="24">
        <v>1147.15</v>
      </c>
    </row>
    <row r="9" spans="1:13" ht="15" customHeight="1">
      <c r="A9" s="10" t="s">
        <v>97</v>
      </c>
      <c r="D9" s="24">
        <v>49877.52</v>
      </c>
      <c r="E9" s="24">
        <v>19</v>
      </c>
      <c r="F9" s="25"/>
      <c r="G9" s="24">
        <v>3043.09</v>
      </c>
      <c r="H9" s="24">
        <v>2083.09</v>
      </c>
      <c r="I9" s="24">
        <v>806.47</v>
      </c>
      <c r="J9" s="24">
        <v>700</v>
      </c>
      <c r="K9" s="24">
        <v>846</v>
      </c>
      <c r="L9" s="24">
        <v>15.5</v>
      </c>
      <c r="M9" s="24">
        <v>919.09</v>
      </c>
    </row>
    <row r="10" spans="1:13" ht="15" customHeight="1">
      <c r="A10" s="10" t="s">
        <v>98</v>
      </c>
      <c r="D10" s="24">
        <v>75607.52</v>
      </c>
      <c r="E10" s="24">
        <v>20</v>
      </c>
      <c r="F10" s="25"/>
      <c r="G10" s="24">
        <v>4308.75</v>
      </c>
      <c r="H10" s="24">
        <v>2908.75</v>
      </c>
      <c r="I10" s="24">
        <v>919.29</v>
      </c>
      <c r="J10" s="24">
        <v>766.44</v>
      </c>
      <c r="K10" s="24">
        <v>910.63</v>
      </c>
      <c r="L10" s="24">
        <v>2.5</v>
      </c>
      <c r="M10" s="24">
        <v>1265.66</v>
      </c>
    </row>
    <row r="11" spans="1:13" ht="15" customHeight="1">
      <c r="A11" s="10" t="s">
        <v>99</v>
      </c>
      <c r="D11" s="24">
        <v>86308.02</v>
      </c>
      <c r="E11" s="24">
        <v>22</v>
      </c>
      <c r="G11" s="24">
        <v>7054.6</v>
      </c>
      <c r="H11" s="24">
        <v>5904.6</v>
      </c>
      <c r="I11" s="24">
        <v>1368.35</v>
      </c>
      <c r="J11" s="24">
        <v>823.71</v>
      </c>
      <c r="K11" s="24">
        <v>1120</v>
      </c>
      <c r="L11" s="24">
        <v>8</v>
      </c>
      <c r="M11" s="24">
        <v>2745.85</v>
      </c>
    </row>
    <row r="12" spans="1:13" ht="15" customHeight="1">
      <c r="A12" s="10" t="s">
        <v>100</v>
      </c>
      <c r="D12" s="24">
        <v>81992.52</v>
      </c>
      <c r="E12" s="24">
        <v>23</v>
      </c>
      <c r="G12" s="24">
        <v>7934.5</v>
      </c>
      <c r="H12" s="24">
        <v>5282</v>
      </c>
      <c r="I12" s="24">
        <v>1357.82</v>
      </c>
      <c r="J12" s="24">
        <v>929.4</v>
      </c>
      <c r="K12" s="24">
        <v>1055</v>
      </c>
      <c r="M12" s="24">
        <v>879.9</v>
      </c>
    </row>
    <row r="13" spans="1:13" ht="15" customHeight="1">
      <c r="A13" s="10" t="s">
        <v>101</v>
      </c>
      <c r="D13" s="24">
        <v>80928.83</v>
      </c>
      <c r="E13" s="24">
        <v>26</v>
      </c>
      <c r="F13" s="25"/>
      <c r="G13" s="24">
        <v>8079.02</v>
      </c>
      <c r="H13" s="24">
        <v>6218.27</v>
      </c>
      <c r="I13" s="24">
        <v>1323.28</v>
      </c>
      <c r="J13" s="24">
        <v>968.42</v>
      </c>
      <c r="K13" s="24">
        <v>826.2</v>
      </c>
      <c r="L13" s="24">
        <v>25.39</v>
      </c>
      <c r="M13" s="24">
        <v>1443.02</v>
      </c>
    </row>
    <row r="14" spans="1:13" ht="15" customHeight="1">
      <c r="A14" s="10" t="s">
        <v>102</v>
      </c>
      <c r="D14" s="24">
        <v>98883.33</v>
      </c>
      <c r="E14" s="24">
        <v>26</v>
      </c>
      <c r="G14" s="24">
        <v>8642.04</v>
      </c>
      <c r="H14" s="24">
        <v>6340.54</v>
      </c>
      <c r="I14" s="24">
        <v>1533.3</v>
      </c>
      <c r="J14" s="24">
        <v>1016.04</v>
      </c>
      <c r="K14" s="24">
        <v>1006</v>
      </c>
      <c r="L14" s="24">
        <v>130.25</v>
      </c>
      <c r="M14" s="24">
        <v>563.02</v>
      </c>
    </row>
    <row r="15" spans="1:13" ht="15" customHeight="1">
      <c r="A15" s="10" t="s">
        <v>103</v>
      </c>
      <c r="D15" s="24">
        <v>134902.76</v>
      </c>
      <c r="E15" s="24">
        <v>30</v>
      </c>
      <c r="G15" s="24">
        <v>10325.8</v>
      </c>
      <c r="H15" s="24">
        <v>7303.55</v>
      </c>
      <c r="I15" s="24">
        <v>2008.47</v>
      </c>
      <c r="J15" s="24">
        <v>1060.19</v>
      </c>
      <c r="K15" s="24">
        <v>850</v>
      </c>
      <c r="L15" s="24">
        <v>79.3</v>
      </c>
      <c r="M15" s="24">
        <v>2246.78</v>
      </c>
    </row>
    <row r="16" spans="1:13" ht="15" customHeight="1">
      <c r="A16" s="10" t="s">
        <v>104</v>
      </c>
      <c r="D16" s="24">
        <v>172164.26</v>
      </c>
      <c r="E16" s="24">
        <v>30</v>
      </c>
      <c r="F16" s="25"/>
      <c r="G16" s="24">
        <v>12102.23</v>
      </c>
      <c r="H16" s="24">
        <v>3635.73</v>
      </c>
      <c r="I16" s="24">
        <v>2641.32</v>
      </c>
      <c r="J16" s="24">
        <v>1112.16</v>
      </c>
      <c r="K16" s="24">
        <v>925</v>
      </c>
      <c r="L16" s="24">
        <v>36.81</v>
      </c>
      <c r="M16" s="24">
        <v>1213.41</v>
      </c>
    </row>
    <row r="17" spans="1:4" ht="15" customHeight="1">
      <c r="A17" s="10" t="s">
        <v>105</v>
      </c>
      <c r="D17" s="24">
        <v>170000</v>
      </c>
    </row>
    <row r="18" spans="1:13" ht="15" customHeight="1">
      <c r="A18" s="10" t="s">
        <v>106</v>
      </c>
      <c r="D18" s="24">
        <v>173074.39</v>
      </c>
      <c r="E18" s="24">
        <v>34</v>
      </c>
      <c r="G18" s="24">
        <v>12065.34</v>
      </c>
      <c r="H18" s="24">
        <v>4307.09</v>
      </c>
      <c r="I18" s="24">
        <v>2626.75</v>
      </c>
      <c r="J18" s="24">
        <v>1313.35</v>
      </c>
      <c r="K18" s="24">
        <v>900</v>
      </c>
      <c r="L18" s="24">
        <v>100.9</v>
      </c>
      <c r="M18" s="24">
        <v>960.91</v>
      </c>
    </row>
    <row r="19" spans="1:13" ht="15" customHeight="1">
      <c r="A19" s="10" t="s">
        <v>107</v>
      </c>
      <c r="D19" s="24">
        <v>166264.89</v>
      </c>
      <c r="E19" s="24">
        <v>35</v>
      </c>
      <c r="G19" s="24">
        <v>13542.53</v>
      </c>
      <c r="H19" s="24">
        <v>5193.23</v>
      </c>
      <c r="I19" s="24">
        <v>2834.13</v>
      </c>
      <c r="J19" s="24">
        <v>1318.59</v>
      </c>
      <c r="K19" s="24">
        <v>900</v>
      </c>
      <c r="L19" s="24">
        <v>93.7</v>
      </c>
      <c r="M19" s="24">
        <v>1477.19</v>
      </c>
    </row>
    <row r="20" spans="1:13" ht="15" customHeight="1">
      <c r="A20" s="10" t="s">
        <v>110</v>
      </c>
      <c r="D20" s="24">
        <v>163205.8</v>
      </c>
      <c r="E20" s="24">
        <v>38</v>
      </c>
      <c r="G20" s="24">
        <v>16375.08</v>
      </c>
      <c r="I20" s="24">
        <v>2596.73</v>
      </c>
      <c r="J20" s="24">
        <v>1280.07</v>
      </c>
      <c r="K20" s="24">
        <v>982</v>
      </c>
      <c r="L20" s="24">
        <v>292.3</v>
      </c>
      <c r="M20" s="24">
        <v>1331.07</v>
      </c>
    </row>
    <row r="21" spans="1:13" ht="15" customHeight="1">
      <c r="A21" s="10" t="s">
        <v>111</v>
      </c>
      <c r="D21" s="24">
        <v>155524.3</v>
      </c>
      <c r="E21" s="24">
        <v>38</v>
      </c>
      <c r="G21" s="24">
        <v>16746.1</v>
      </c>
      <c r="H21" s="24">
        <v>8052.7</v>
      </c>
      <c r="I21" s="24">
        <v>2506.01</v>
      </c>
      <c r="J21" s="24">
        <v>1276.19</v>
      </c>
      <c r="K21" s="24">
        <v>982</v>
      </c>
      <c r="L21" s="24">
        <v>117.5</v>
      </c>
      <c r="M21" s="24">
        <v>371.02</v>
      </c>
    </row>
    <row r="22" spans="1:13" ht="15" customHeight="1">
      <c r="A22" s="10" t="s">
        <v>112</v>
      </c>
      <c r="D22" s="24">
        <v>213441.84</v>
      </c>
      <c r="E22" s="24">
        <v>38</v>
      </c>
      <c r="G22" s="24">
        <v>17107.32</v>
      </c>
      <c r="H22" s="24">
        <v>8041.72</v>
      </c>
      <c r="I22" s="24">
        <v>2830.89</v>
      </c>
      <c r="J22" s="24">
        <v>1245.26</v>
      </c>
      <c r="K22" s="24">
        <v>832</v>
      </c>
      <c r="L22" s="24">
        <v>139</v>
      </c>
      <c r="M22" s="24">
        <v>361.22</v>
      </c>
    </row>
    <row r="23" spans="2:13" s="21" customFormat="1" ht="1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5" customHeight="1">
      <c r="A24" s="14" t="s">
        <v>356</v>
      </c>
    </row>
    <row r="25" spans="1:13" ht="15" customHeight="1">
      <c r="A25" s="14" t="s">
        <v>357</v>
      </c>
      <c r="D25" s="24">
        <v>280822.14</v>
      </c>
      <c r="E25" s="24">
        <v>45</v>
      </c>
      <c r="G25" s="24">
        <v>16403.4</v>
      </c>
      <c r="I25" s="24">
        <v>3869.18</v>
      </c>
      <c r="K25" s="24">
        <v>577</v>
      </c>
      <c r="L25" s="24">
        <v>201.86</v>
      </c>
      <c r="M25" s="32">
        <v>1257.92</v>
      </c>
    </row>
    <row r="26" spans="1:13" ht="15" customHeight="1">
      <c r="A26" s="14" t="s">
        <v>358</v>
      </c>
      <c r="D26" s="24">
        <v>254917.8</v>
      </c>
      <c r="E26" s="24">
        <v>46</v>
      </c>
      <c r="G26" s="24">
        <v>16403.8</v>
      </c>
      <c r="I26" s="24">
        <f>6264.89+92.81</f>
        <v>6357.700000000001</v>
      </c>
      <c r="K26" s="24">
        <v>706</v>
      </c>
      <c r="L26" s="24">
        <v>343.86</v>
      </c>
      <c r="M26" s="32">
        <v>1495.51</v>
      </c>
    </row>
    <row r="27" spans="1:13" ht="15" customHeight="1">
      <c r="A27" s="14" t="s">
        <v>359</v>
      </c>
      <c r="M27" s="32"/>
    </row>
    <row r="28" spans="1:13" ht="15" customHeight="1">
      <c r="A28" s="13" t="s">
        <v>308</v>
      </c>
      <c r="M28" s="32"/>
    </row>
    <row r="29" spans="1:13" ht="15" customHeight="1">
      <c r="A29" s="13" t="s">
        <v>309</v>
      </c>
      <c r="M29" s="32"/>
    </row>
    <row r="30" spans="1:13" ht="15" customHeight="1">
      <c r="A30" s="14" t="s">
        <v>310</v>
      </c>
      <c r="M30" s="32"/>
    </row>
    <row r="31" spans="1:13" ht="15" customHeight="1">
      <c r="A31" s="14" t="s">
        <v>311</v>
      </c>
      <c r="D31" s="24">
        <v>282031</v>
      </c>
      <c r="E31" s="24">
        <v>39</v>
      </c>
      <c r="G31" s="24">
        <v>19349</v>
      </c>
      <c r="I31" s="24">
        <v>10070</v>
      </c>
      <c r="K31" s="24">
        <v>1507</v>
      </c>
      <c r="L31" s="24">
        <v>232</v>
      </c>
      <c r="M31" s="32">
        <v>7943</v>
      </c>
    </row>
    <row r="32" spans="1:13" ht="15" customHeight="1">
      <c r="A32" s="13" t="s">
        <v>312</v>
      </c>
      <c r="M32" s="32"/>
    </row>
    <row r="33" spans="1:13" ht="15" customHeight="1">
      <c r="A33" s="14" t="s">
        <v>313</v>
      </c>
      <c r="D33" s="24">
        <v>293190</v>
      </c>
      <c r="E33" s="24">
        <v>39</v>
      </c>
      <c r="G33" s="24">
        <v>25820</v>
      </c>
      <c r="I33" s="24">
        <v>3826</v>
      </c>
      <c r="J33" s="24">
        <v>1922</v>
      </c>
      <c r="K33" s="24">
        <v>628</v>
      </c>
      <c r="L33" s="24">
        <v>200</v>
      </c>
      <c r="M33" s="32">
        <v>1669</v>
      </c>
    </row>
    <row r="34" spans="1:13" ht="15" customHeight="1">
      <c r="A34" s="14" t="s">
        <v>314</v>
      </c>
      <c r="M34" s="32"/>
    </row>
    <row r="35" spans="1:13" ht="15" customHeight="1">
      <c r="A35" s="14" t="s">
        <v>315</v>
      </c>
      <c r="D35" s="24">
        <v>308275</v>
      </c>
      <c r="E35" s="24">
        <v>40</v>
      </c>
      <c r="G35" s="24">
        <v>27753</v>
      </c>
      <c r="I35" s="24">
        <v>12829</v>
      </c>
      <c r="J35" s="24">
        <v>3570</v>
      </c>
      <c r="K35" s="24">
        <v>1100</v>
      </c>
      <c r="L35" s="24">
        <v>236</v>
      </c>
      <c r="M35" s="32">
        <v>3899</v>
      </c>
    </row>
    <row r="36" spans="1:13" ht="15" customHeight="1">
      <c r="A36" s="14" t="s">
        <v>316</v>
      </c>
      <c r="M36" s="32"/>
    </row>
    <row r="37" spans="1:13" ht="15" customHeight="1">
      <c r="A37" s="14" t="s">
        <v>317</v>
      </c>
      <c r="M37" s="32"/>
    </row>
    <row r="38" spans="1:13" ht="15" customHeight="1">
      <c r="A38" s="14" t="s">
        <v>318</v>
      </c>
      <c r="M38" s="32"/>
    </row>
    <row r="39" spans="1:13" ht="15" customHeight="1">
      <c r="A39" s="14" t="s">
        <v>319</v>
      </c>
      <c r="D39" s="24">
        <v>308942</v>
      </c>
      <c r="E39" s="24">
        <v>40</v>
      </c>
      <c r="G39" s="24">
        <v>30471</v>
      </c>
      <c r="I39" s="24">
        <v>13991</v>
      </c>
      <c r="J39" s="24">
        <v>5040</v>
      </c>
      <c r="K39" s="24">
        <v>1215</v>
      </c>
      <c r="L39" s="24">
        <v>222</v>
      </c>
      <c r="M39" s="32">
        <v>2963</v>
      </c>
    </row>
    <row r="40" ht="15" customHeight="1">
      <c r="A40" s="14" t="s">
        <v>320</v>
      </c>
    </row>
    <row r="41" ht="15" customHeight="1">
      <c r="A41" s="14" t="s">
        <v>321</v>
      </c>
    </row>
    <row r="42" ht="15" customHeight="1">
      <c r="A42" s="14" t="s">
        <v>322</v>
      </c>
    </row>
    <row r="43" spans="1:9" ht="15" customHeight="1">
      <c r="A43" s="14" t="s">
        <v>323</v>
      </c>
      <c r="D43" s="24">
        <v>284348</v>
      </c>
      <c r="E43" s="24">
        <v>37</v>
      </c>
      <c r="G43" s="24">
        <v>39553</v>
      </c>
      <c r="I43" s="24" t="s">
        <v>470</v>
      </c>
    </row>
    <row r="44" ht="15" customHeight="1">
      <c r="A44" s="14" t="s">
        <v>324</v>
      </c>
    </row>
    <row r="45" ht="15" customHeight="1">
      <c r="A45" s="14" t="s">
        <v>325</v>
      </c>
    </row>
    <row r="46" spans="1:13" ht="15" customHeight="1">
      <c r="A46" s="14" t="s">
        <v>326</v>
      </c>
      <c r="D46" s="24">
        <v>242313</v>
      </c>
      <c r="E46" s="24">
        <v>38</v>
      </c>
      <c r="G46" s="24">
        <v>37054</v>
      </c>
      <c r="I46" s="24">
        <v>7293</v>
      </c>
      <c r="J46" s="24">
        <v>3880</v>
      </c>
      <c r="K46" s="24">
        <v>670</v>
      </c>
      <c r="L46" s="24">
        <v>-65</v>
      </c>
      <c r="M46" s="24">
        <v>-3552</v>
      </c>
    </row>
    <row r="47" ht="15" customHeight="1">
      <c r="A47" s="14" t="s">
        <v>327</v>
      </c>
    </row>
    <row r="48" ht="15" customHeight="1">
      <c r="A48" s="14" t="s">
        <v>328</v>
      </c>
    </row>
    <row r="49" ht="15" customHeight="1">
      <c r="A49" s="14" t="s">
        <v>329</v>
      </c>
    </row>
    <row r="50" ht="15" customHeight="1">
      <c r="A50" s="14" t="s">
        <v>330</v>
      </c>
    </row>
    <row r="51" spans="1:13" ht="15" customHeight="1">
      <c r="A51" s="14" t="s">
        <v>331</v>
      </c>
      <c r="D51" s="24">
        <v>258073</v>
      </c>
      <c r="E51" s="24">
        <v>39</v>
      </c>
      <c r="G51" s="24">
        <v>47158</v>
      </c>
      <c r="I51" s="24">
        <v>11580</v>
      </c>
      <c r="K51" s="24">
        <v>1562</v>
      </c>
      <c r="L51" s="24">
        <v>377</v>
      </c>
      <c r="M51" s="24">
        <v>6555</v>
      </c>
    </row>
    <row r="52" spans="1:13" ht="15" customHeight="1">
      <c r="A52" s="14" t="s">
        <v>332</v>
      </c>
      <c r="D52" s="24">
        <v>244393</v>
      </c>
      <c r="E52" s="24">
        <v>39</v>
      </c>
      <c r="G52" s="24">
        <v>43562</v>
      </c>
      <c r="I52" s="24">
        <v>16228.27</v>
      </c>
      <c r="J52" s="24">
        <v>8238</v>
      </c>
      <c r="K52" s="24">
        <v>1855</v>
      </c>
      <c r="L52" s="24">
        <v>115</v>
      </c>
      <c r="M52" s="24">
        <v>3444</v>
      </c>
    </row>
    <row r="53" ht="15" customHeight="1">
      <c r="A53" s="14" t="s">
        <v>333</v>
      </c>
    </row>
    <row r="54" spans="1:13" ht="15" customHeight="1">
      <c r="A54" s="14" t="s">
        <v>334</v>
      </c>
      <c r="D54" s="24">
        <v>286183</v>
      </c>
      <c r="E54" s="24">
        <v>39</v>
      </c>
      <c r="G54" s="24">
        <v>43175</v>
      </c>
      <c r="I54" s="24">
        <v>8091</v>
      </c>
      <c r="K54" s="24">
        <v>1030</v>
      </c>
      <c r="L54" s="24">
        <v>80</v>
      </c>
      <c r="M54" s="24">
        <v>3986</v>
      </c>
    </row>
    <row r="55" ht="15" customHeight="1">
      <c r="A55" s="14" t="s">
        <v>335</v>
      </c>
    </row>
    <row r="56" spans="1:13" ht="15" customHeight="1">
      <c r="A56" s="14" t="s">
        <v>336</v>
      </c>
      <c r="D56" s="24">
        <v>254611.87</v>
      </c>
      <c r="E56" s="24">
        <v>39</v>
      </c>
      <c r="G56" s="24">
        <v>41149</v>
      </c>
      <c r="I56" s="24">
        <v>11975</v>
      </c>
      <c r="J56" s="24">
        <v>12533</v>
      </c>
      <c r="K56" s="24">
        <v>2119</v>
      </c>
      <c r="L56" s="24">
        <v>287</v>
      </c>
      <c r="M56" s="24">
        <v>-5953</v>
      </c>
    </row>
    <row r="57" ht="15" customHeight="1">
      <c r="A57" s="14" t="s">
        <v>337</v>
      </c>
    </row>
    <row r="58" ht="15" customHeight="1">
      <c r="A58" s="14" t="s">
        <v>338</v>
      </c>
    </row>
    <row r="59" spans="1:13" ht="15" customHeight="1">
      <c r="A59" s="14" t="s">
        <v>339</v>
      </c>
      <c r="D59" s="24">
        <v>241448.71</v>
      </c>
      <c r="E59" s="24">
        <v>39</v>
      </c>
      <c r="G59" s="24">
        <v>41982</v>
      </c>
      <c r="I59" s="24">
        <v>9486</v>
      </c>
      <c r="J59" s="24">
        <v>8593</v>
      </c>
      <c r="K59" s="24">
        <v>1566</v>
      </c>
      <c r="L59" s="24">
        <v>170</v>
      </c>
      <c r="M59" s="24">
        <v>-4624</v>
      </c>
    </row>
    <row r="60" spans="1:13" ht="15" customHeight="1">
      <c r="A60" s="14" t="s">
        <v>340</v>
      </c>
      <c r="D60" s="24">
        <v>237412.36</v>
      </c>
      <c r="E60" s="24">
        <v>39</v>
      </c>
      <c r="G60" s="24">
        <v>30310</v>
      </c>
      <c r="I60" s="24">
        <v>12897</v>
      </c>
      <c r="J60" s="24">
        <v>12257</v>
      </c>
      <c r="K60" s="24">
        <v>2404</v>
      </c>
      <c r="L60" s="24">
        <v>239</v>
      </c>
      <c r="M60" s="24">
        <v>-7216</v>
      </c>
    </row>
    <row r="61" spans="1:13" ht="15" customHeight="1">
      <c r="A61" s="14" t="s">
        <v>341</v>
      </c>
      <c r="D61" s="24">
        <v>282291</v>
      </c>
      <c r="E61" s="24">
        <v>39</v>
      </c>
      <c r="G61" s="24">
        <v>35893</v>
      </c>
      <c r="I61" s="24">
        <v>3788.15</v>
      </c>
      <c r="K61" s="24">
        <v>824</v>
      </c>
      <c r="L61" s="24">
        <v>-91</v>
      </c>
      <c r="M61" s="24">
        <v>2336</v>
      </c>
    </row>
    <row r="62" spans="1:13" ht="15" customHeight="1">
      <c r="A62" s="14" t="s">
        <v>342</v>
      </c>
      <c r="D62" s="24">
        <v>278615.46</v>
      </c>
      <c r="E62" s="24">
        <v>39</v>
      </c>
      <c r="G62" s="24">
        <v>37287</v>
      </c>
      <c r="I62" s="24">
        <v>7844.23</v>
      </c>
      <c r="J62" s="24">
        <v>6377</v>
      </c>
      <c r="K62" s="24">
        <v>1679</v>
      </c>
      <c r="L62" s="24">
        <v>-30.98</v>
      </c>
      <c r="M62" s="24">
        <v>-2879</v>
      </c>
    </row>
    <row r="63" spans="1:13" ht="15" customHeight="1">
      <c r="A63" s="14" t="s">
        <v>343</v>
      </c>
      <c r="D63" s="24">
        <v>301861</v>
      </c>
      <c r="E63" s="24">
        <v>39</v>
      </c>
      <c r="G63" s="24">
        <v>39873</v>
      </c>
      <c r="I63" s="24">
        <v>11831.04</v>
      </c>
      <c r="J63" s="24">
        <v>11353</v>
      </c>
      <c r="K63" s="24">
        <v>2545.47</v>
      </c>
      <c r="L63" s="24">
        <v>181.57</v>
      </c>
      <c r="M63" s="24">
        <v>-4058</v>
      </c>
    </row>
    <row r="64" spans="1:13" ht="15" customHeight="1">
      <c r="A64" s="14" t="s">
        <v>344</v>
      </c>
      <c r="D64" s="24">
        <v>295909</v>
      </c>
      <c r="E64" s="24">
        <v>39</v>
      </c>
      <c r="G64" s="24">
        <v>41940</v>
      </c>
      <c r="I64" s="24">
        <v>16117</v>
      </c>
      <c r="J64" s="24">
        <v>15137</v>
      </c>
      <c r="K64" s="24">
        <v>3444</v>
      </c>
      <c r="L64" s="24">
        <v>81</v>
      </c>
      <c r="M64" s="24">
        <v>-5761</v>
      </c>
    </row>
    <row r="65" spans="1:13" ht="15" customHeight="1">
      <c r="A65" s="14" t="s">
        <v>345</v>
      </c>
      <c r="D65" s="24" t="s">
        <v>526</v>
      </c>
      <c r="I65" s="24">
        <v>3897</v>
      </c>
      <c r="J65" s="24">
        <v>3509</v>
      </c>
      <c r="K65" s="24">
        <v>1754</v>
      </c>
      <c r="L65" s="24">
        <v>94</v>
      </c>
      <c r="M65" s="24">
        <v>257</v>
      </c>
    </row>
    <row r="66" spans="1:13" ht="15" customHeight="1">
      <c r="A66" s="14" t="s">
        <v>346</v>
      </c>
      <c r="D66" s="24">
        <v>313657</v>
      </c>
      <c r="E66" s="24">
        <v>39</v>
      </c>
      <c r="G66" s="24">
        <v>25462</v>
      </c>
      <c r="I66" s="24">
        <v>8702</v>
      </c>
      <c r="J66" s="24">
        <v>7637</v>
      </c>
      <c r="K66" s="24">
        <v>2919</v>
      </c>
      <c r="L66" s="24">
        <v>32</v>
      </c>
      <c r="M66" s="24">
        <v>-2069</v>
      </c>
    </row>
    <row r="67" spans="1:13" ht="15" customHeight="1">
      <c r="A67" s="14" t="s">
        <v>347</v>
      </c>
      <c r="D67" s="24">
        <v>352112</v>
      </c>
      <c r="E67" s="24">
        <v>39</v>
      </c>
      <c r="G67" s="24">
        <v>26477</v>
      </c>
      <c r="I67" s="24">
        <v>13388</v>
      </c>
      <c r="J67" s="24">
        <v>10809</v>
      </c>
      <c r="K67" s="24">
        <v>4077</v>
      </c>
      <c r="L67" s="24">
        <v>555</v>
      </c>
      <c r="M67" s="24">
        <v>-1121</v>
      </c>
    </row>
    <row r="68" spans="1:13" ht="15" customHeight="1">
      <c r="A68" s="14" t="s">
        <v>348</v>
      </c>
      <c r="D68" s="24">
        <v>343788</v>
      </c>
      <c r="E68" s="24">
        <v>39</v>
      </c>
      <c r="G68" s="24">
        <v>26181</v>
      </c>
      <c r="I68" s="24">
        <v>18333</v>
      </c>
      <c r="J68" s="24">
        <v>15373</v>
      </c>
      <c r="K68" s="24">
        <v>5153</v>
      </c>
      <c r="L68" s="24">
        <v>709</v>
      </c>
      <c r="M68" s="24">
        <v>-745</v>
      </c>
    </row>
    <row r="69" spans="1:13" ht="15" customHeight="1">
      <c r="A69" s="14" t="s">
        <v>349</v>
      </c>
      <c r="D69" s="24">
        <v>349267</v>
      </c>
      <c r="E69" s="24">
        <v>39</v>
      </c>
      <c r="G69" s="24">
        <v>25935</v>
      </c>
      <c r="I69" s="24">
        <v>4916</v>
      </c>
      <c r="J69" s="24">
        <v>3747</v>
      </c>
      <c r="K69" s="24">
        <v>1087</v>
      </c>
      <c r="L69" s="24">
        <v>0</v>
      </c>
      <c r="M69" s="24">
        <v>-246</v>
      </c>
    </row>
    <row r="70" spans="1:13" ht="15" customHeight="1">
      <c r="A70" s="14" t="s">
        <v>350</v>
      </c>
      <c r="D70" s="24">
        <v>329750</v>
      </c>
      <c r="E70" s="24">
        <v>39</v>
      </c>
      <c r="G70" s="24">
        <v>25175</v>
      </c>
      <c r="I70" s="24">
        <v>9727</v>
      </c>
      <c r="J70" s="24">
        <v>7794</v>
      </c>
      <c r="K70" s="24">
        <v>6226</v>
      </c>
      <c r="L70" s="24">
        <v>265</v>
      </c>
      <c r="M70" s="24">
        <v>2868</v>
      </c>
    </row>
    <row r="71" spans="1:13" ht="15" customHeight="1">
      <c r="A71" s="14" t="s">
        <v>351</v>
      </c>
      <c r="D71" s="24">
        <v>329757</v>
      </c>
      <c r="E71" s="24">
        <v>39</v>
      </c>
      <c r="G71" s="24">
        <v>23951</v>
      </c>
      <c r="I71" s="24">
        <v>14347</v>
      </c>
      <c r="J71" s="24">
        <v>12451</v>
      </c>
      <c r="K71" s="24">
        <v>3412</v>
      </c>
      <c r="L71" s="24">
        <v>801</v>
      </c>
      <c r="M71" s="24">
        <v>-1949</v>
      </c>
    </row>
    <row r="72" spans="1:13" ht="15" customHeight="1">
      <c r="A72" s="14" t="s">
        <v>352</v>
      </c>
      <c r="D72" s="24">
        <v>321178</v>
      </c>
      <c r="E72" s="24">
        <v>39</v>
      </c>
      <c r="G72" s="24">
        <v>23801</v>
      </c>
      <c r="I72" s="24">
        <v>18674</v>
      </c>
      <c r="J72" s="24">
        <v>16601</v>
      </c>
      <c r="K72" s="24">
        <v>4466</v>
      </c>
      <c r="L72" s="24">
        <v>882</v>
      </c>
      <c r="M72" s="24">
        <v>-2865</v>
      </c>
    </row>
    <row r="73" spans="1:13" ht="15" customHeight="1">
      <c r="A73" s="14" t="s">
        <v>353</v>
      </c>
      <c r="D73" s="24">
        <v>331780</v>
      </c>
      <c r="E73" s="24">
        <v>39</v>
      </c>
      <c r="G73" s="24">
        <v>23530</v>
      </c>
      <c r="I73" s="24">
        <v>4298</v>
      </c>
      <c r="J73" s="24">
        <v>4160</v>
      </c>
      <c r="K73" s="24">
        <v>1231</v>
      </c>
      <c r="L73" s="24">
        <v>116</v>
      </c>
      <c r="M73" s="24">
        <v>-597</v>
      </c>
    </row>
    <row r="74" spans="1:13" ht="15" customHeight="1">
      <c r="A74" s="14" t="s">
        <v>354</v>
      </c>
      <c r="D74" s="24">
        <v>411954</v>
      </c>
      <c r="E74" s="24">
        <v>39</v>
      </c>
      <c r="G74" s="24">
        <v>24203</v>
      </c>
      <c r="I74" s="24">
        <v>9534</v>
      </c>
      <c r="J74" s="24">
        <v>8321</v>
      </c>
      <c r="K74" s="24">
        <v>2877</v>
      </c>
      <c r="L74" s="24">
        <v>124</v>
      </c>
      <c r="M74" s="24">
        <v>-259</v>
      </c>
    </row>
    <row r="75" spans="1:13" ht="15" customHeight="1">
      <c r="A75" s="14" t="s">
        <v>355</v>
      </c>
      <c r="D75" s="24">
        <v>447938</v>
      </c>
      <c r="E75" s="24">
        <v>39</v>
      </c>
      <c r="G75" s="24">
        <v>26975</v>
      </c>
      <c r="I75" s="24">
        <v>15208</v>
      </c>
      <c r="J75" s="24">
        <v>12481</v>
      </c>
      <c r="K75" s="24">
        <v>4690</v>
      </c>
      <c r="L75" s="24">
        <v>726</v>
      </c>
      <c r="M75" s="24">
        <v>3588</v>
      </c>
    </row>
    <row r="76" s="33" customFormat="1" ht="15" customHeight="1">
      <c r="A76" s="14"/>
    </row>
    <row r="77" spans="1:4" s="33" customFormat="1" ht="15" customHeight="1">
      <c r="A77" s="14"/>
      <c r="D77" s="33">
        <f>COUNTBLANK(D24:D75)</f>
        <v>23</v>
      </c>
    </row>
    <row r="78" s="33" customFormat="1" ht="15" customHeight="1"/>
    <row r="79" spans="1:13" ht="15" customHeight="1">
      <c r="A79" s="10" t="s">
        <v>443</v>
      </c>
      <c r="D79" s="24">
        <v>252899</v>
      </c>
      <c r="E79" s="24">
        <v>39</v>
      </c>
      <c r="G79" s="24">
        <v>19950</v>
      </c>
      <c r="I79" s="24">
        <v>15348</v>
      </c>
      <c r="J79" s="24">
        <v>6582</v>
      </c>
      <c r="K79" s="24">
        <v>2000</v>
      </c>
      <c r="L79" s="24">
        <v>340</v>
      </c>
      <c r="M79" s="24">
        <v>21629</v>
      </c>
    </row>
    <row r="80" spans="1:13" ht="15" customHeight="1">
      <c r="A80" s="10" t="s">
        <v>442</v>
      </c>
      <c r="D80" s="24">
        <v>261719</v>
      </c>
      <c r="E80" s="24">
        <v>39</v>
      </c>
      <c r="G80" s="24">
        <v>23562</v>
      </c>
      <c r="I80" s="24">
        <v>15424</v>
      </c>
      <c r="J80" s="24">
        <v>7706</v>
      </c>
      <c r="K80" s="24">
        <v>2336</v>
      </c>
      <c r="M80" s="24">
        <v>21372</v>
      </c>
    </row>
    <row r="82" spans="1:13" ht="15" customHeight="1">
      <c r="A82" s="10" t="s">
        <v>476</v>
      </c>
      <c r="D82" s="24">
        <v>254713</v>
      </c>
      <c r="E82" s="24">
        <v>37</v>
      </c>
      <c r="G82" s="24">
        <v>39020</v>
      </c>
      <c r="I82" s="24">
        <v>17010</v>
      </c>
      <c r="J82" s="24">
        <v>7526</v>
      </c>
      <c r="K82" s="24">
        <v>2023</v>
      </c>
      <c r="L82" s="24">
        <v>132</v>
      </c>
      <c r="M82" s="24">
        <v>1376</v>
      </c>
    </row>
    <row r="84" ht="15" customHeight="1">
      <c r="A84" s="10">
        <v>2007</v>
      </c>
    </row>
    <row r="85" spans="1:13" ht="15" customHeight="1">
      <c r="A85" s="12">
        <v>39447</v>
      </c>
      <c r="B85" s="24">
        <v>254611.87</v>
      </c>
      <c r="C85" s="24">
        <v>130161</v>
      </c>
      <c r="E85" s="24">
        <v>39</v>
      </c>
      <c r="F85" s="24">
        <v>41149</v>
      </c>
      <c r="I85" s="24">
        <v>11975</v>
      </c>
      <c r="J85" s="24">
        <v>12533</v>
      </c>
      <c r="K85" s="24">
        <v>2119</v>
      </c>
      <c r="L85" s="24">
        <v>0</v>
      </c>
      <c r="M85" s="24">
        <v>-5953</v>
      </c>
    </row>
    <row r="86" ht="15" customHeight="1">
      <c r="A86" s="10">
        <v>2008</v>
      </c>
    </row>
    <row r="87" ht="15" customHeight="1">
      <c r="A87" s="10">
        <v>2009</v>
      </c>
    </row>
    <row r="88" ht="15" customHeight="1">
      <c r="A88" s="10">
        <v>2010</v>
      </c>
    </row>
    <row r="89" ht="15" customHeight="1">
      <c r="A89" s="10">
        <v>2011</v>
      </c>
    </row>
    <row r="90" ht="15" customHeight="1">
      <c r="A90" s="10">
        <v>2012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26"/>
  <sheetViews>
    <sheetView zoomScale="80" zoomScaleNormal="80" zoomScalePageLayoutView="0" workbookViewId="0" topLeftCell="A1">
      <pane xSplit="10110" topLeftCell="BV1" activePane="topLeft" state="split"/>
      <selection pane="topLeft" activeCell="A31" sqref="A31"/>
      <selection pane="topRight" activeCell="BQ20" sqref="BQ20"/>
    </sheetView>
  </sheetViews>
  <sheetFormatPr defaultColWidth="8.57421875" defaultRowHeight="15" customHeight="1"/>
  <cols>
    <col min="1" max="1" width="31.421875" style="0" customWidth="1"/>
    <col min="2" max="2" width="8.7109375" style="0" customWidth="1"/>
    <col min="3" max="3" width="55.28125" style="0" customWidth="1"/>
    <col min="4" max="4" width="20.7109375" style="0" customWidth="1"/>
  </cols>
  <sheetData>
    <row r="1" spans="1:86" ht="65.25" customHeight="1">
      <c r="A1" t="s">
        <v>288</v>
      </c>
      <c r="B1" t="s">
        <v>290</v>
      </c>
      <c r="C1" t="s">
        <v>601</v>
      </c>
      <c r="D1" t="s">
        <v>600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</row>
    <row r="2" spans="5:87" s="7" customFormat="1" ht="12.75" customHeight="1">
      <c r="E2" s="3" t="s">
        <v>86</v>
      </c>
      <c r="F2" s="3" t="s">
        <v>87</v>
      </c>
      <c r="G2" s="3" t="s">
        <v>88</v>
      </c>
      <c r="H2" s="3" t="s">
        <v>89</v>
      </c>
      <c r="I2" s="3" t="s">
        <v>90</v>
      </c>
      <c r="J2" s="3" t="s">
        <v>91</v>
      </c>
      <c r="K2" s="3" t="s">
        <v>92</v>
      </c>
      <c r="L2" s="3" t="s">
        <v>93</v>
      </c>
      <c r="M2" s="3" t="s">
        <v>94</v>
      </c>
      <c r="N2" s="3" t="s">
        <v>95</v>
      </c>
      <c r="O2" s="3" t="s">
        <v>96</v>
      </c>
      <c r="P2" s="3" t="s">
        <v>97</v>
      </c>
      <c r="Q2" s="3" t="s">
        <v>98</v>
      </c>
      <c r="R2" s="3" t="s">
        <v>99</v>
      </c>
      <c r="S2" s="3" t="s">
        <v>100</v>
      </c>
      <c r="T2" s="3" t="s">
        <v>101</v>
      </c>
      <c r="U2" s="3" t="s">
        <v>102</v>
      </c>
      <c r="V2" s="3" t="s">
        <v>103</v>
      </c>
      <c r="W2" s="3" t="s">
        <v>104</v>
      </c>
      <c r="X2" s="3" t="s">
        <v>105</v>
      </c>
      <c r="Y2" s="3" t="s">
        <v>106</v>
      </c>
      <c r="Z2" s="3" t="s">
        <v>107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7" ht="15" customHeight="1">
      <c r="A3" t="s">
        <v>289</v>
      </c>
      <c r="B3">
        <v>1993</v>
      </c>
      <c r="D3" t="s">
        <v>599</v>
      </c>
      <c r="G3" t="s">
        <v>290</v>
      </c>
    </row>
    <row r="4" spans="1:7" ht="15" customHeight="1">
      <c r="A4" t="s">
        <v>291</v>
      </c>
      <c r="B4">
        <v>1993</v>
      </c>
      <c r="D4" t="s">
        <v>599</v>
      </c>
      <c r="G4" t="s">
        <v>290</v>
      </c>
    </row>
    <row r="5" spans="1:7" ht="15" customHeight="1">
      <c r="A5" t="s">
        <v>603</v>
      </c>
      <c r="B5">
        <v>1993</v>
      </c>
      <c r="C5" t="s">
        <v>604</v>
      </c>
      <c r="G5" t="s">
        <v>290</v>
      </c>
    </row>
    <row r="6" spans="1:13" ht="15" customHeight="1">
      <c r="A6" t="s">
        <v>292</v>
      </c>
      <c r="B6">
        <v>1994</v>
      </c>
      <c r="C6" t="s">
        <v>602</v>
      </c>
      <c r="M6" t="s">
        <v>290</v>
      </c>
    </row>
    <row r="7" spans="1:14" ht="15" customHeight="1">
      <c r="A7" t="s">
        <v>293</v>
      </c>
      <c r="B7">
        <v>1994</v>
      </c>
      <c r="C7" t="s">
        <v>605</v>
      </c>
      <c r="N7" t="s">
        <v>294</v>
      </c>
    </row>
    <row r="8" spans="1:14" ht="15" customHeight="1">
      <c r="A8" t="s">
        <v>295</v>
      </c>
      <c r="B8">
        <v>1994</v>
      </c>
      <c r="D8" t="s">
        <v>599</v>
      </c>
      <c r="N8" t="s">
        <v>294</v>
      </c>
    </row>
    <row r="9" spans="1:16" ht="15" customHeight="1">
      <c r="A9" t="s">
        <v>296</v>
      </c>
      <c r="P9" t="s">
        <v>297</v>
      </c>
    </row>
    <row r="10" spans="1:17" ht="15" customHeight="1">
      <c r="A10" t="s">
        <v>549</v>
      </c>
      <c r="B10">
        <v>1995</v>
      </c>
      <c r="D10" t="s">
        <v>599</v>
      </c>
      <c r="Q10" t="s">
        <v>290</v>
      </c>
    </row>
    <row r="11" spans="1:21" ht="15" customHeight="1">
      <c r="A11" t="s">
        <v>298</v>
      </c>
      <c r="B11">
        <v>1996</v>
      </c>
      <c r="D11" t="s">
        <v>599</v>
      </c>
      <c r="U11" t="s">
        <v>290</v>
      </c>
    </row>
    <row r="12" spans="1:22" ht="15" customHeight="1">
      <c r="A12" t="s">
        <v>299</v>
      </c>
      <c r="B12">
        <v>1996</v>
      </c>
      <c r="C12" t="s">
        <v>605</v>
      </c>
      <c r="V12" t="s">
        <v>300</v>
      </c>
    </row>
    <row r="13" spans="1:23" ht="15" customHeight="1">
      <c r="A13" t="s">
        <v>301</v>
      </c>
      <c r="B13">
        <v>1997</v>
      </c>
      <c r="C13" t="s">
        <v>606</v>
      </c>
      <c r="W13" t="s">
        <v>302</v>
      </c>
    </row>
    <row r="14" spans="1:23" ht="15" customHeight="1">
      <c r="A14" t="s">
        <v>303</v>
      </c>
      <c r="B14">
        <v>1997</v>
      </c>
      <c r="C14" t="s">
        <v>607</v>
      </c>
      <c r="W14" t="s">
        <v>302</v>
      </c>
    </row>
    <row r="15" spans="1:54" ht="15" customHeight="1">
      <c r="A15" t="s">
        <v>395</v>
      </c>
      <c r="AI15" t="s">
        <v>396</v>
      </c>
      <c r="BB15" t="s">
        <v>469</v>
      </c>
    </row>
    <row r="16" spans="1:38" ht="15" customHeight="1">
      <c r="A16" t="s">
        <v>409</v>
      </c>
      <c r="B16">
        <v>2000</v>
      </c>
      <c r="C16" t="s">
        <v>608</v>
      </c>
      <c r="AL16" t="s">
        <v>290</v>
      </c>
    </row>
    <row r="17" spans="1:36" ht="15" customHeight="1">
      <c r="A17" t="s">
        <v>419</v>
      </c>
      <c r="B17">
        <v>2000</v>
      </c>
      <c r="C17" t="s">
        <v>605</v>
      </c>
      <c r="AJ17" t="s">
        <v>300</v>
      </c>
    </row>
    <row r="18" spans="1:41" ht="15" customHeight="1">
      <c r="A18" t="s">
        <v>428</v>
      </c>
      <c r="B18">
        <v>2001</v>
      </c>
      <c r="C18" t="s">
        <v>605</v>
      </c>
      <c r="AO18" t="s">
        <v>290</v>
      </c>
    </row>
    <row r="19" spans="1:49" ht="15" customHeight="1">
      <c r="A19" t="s">
        <v>453</v>
      </c>
      <c r="B19">
        <v>2003</v>
      </c>
      <c r="C19" t="s">
        <v>609</v>
      </c>
      <c r="D19" t="s">
        <v>599</v>
      </c>
      <c r="AW19" t="s">
        <v>290</v>
      </c>
    </row>
    <row r="20" spans="1:69" ht="15" customHeight="1">
      <c r="A20" t="s">
        <v>462</v>
      </c>
      <c r="B20">
        <v>2004</v>
      </c>
      <c r="C20" t="s">
        <v>610</v>
      </c>
      <c r="BA20" t="s">
        <v>290</v>
      </c>
      <c r="BQ20" t="s">
        <v>611</v>
      </c>
    </row>
    <row r="21" spans="1:54" ht="15" customHeight="1">
      <c r="A21" t="s">
        <v>467</v>
      </c>
      <c r="B21">
        <v>2004</v>
      </c>
      <c r="C21" t="s">
        <v>612</v>
      </c>
      <c r="D21" t="s">
        <v>599</v>
      </c>
      <c r="BB21" t="s">
        <v>290</v>
      </c>
    </row>
    <row r="22" spans="1:54" ht="15" customHeight="1">
      <c r="A22" t="s">
        <v>468</v>
      </c>
      <c r="B22">
        <v>2004</v>
      </c>
      <c r="C22" t="s">
        <v>612</v>
      </c>
      <c r="D22" t="s">
        <v>599</v>
      </c>
      <c r="BB22" t="s">
        <v>290</v>
      </c>
    </row>
    <row r="23" spans="1:71" ht="15" customHeight="1">
      <c r="A23" t="s">
        <v>615</v>
      </c>
      <c r="B23">
        <v>2006</v>
      </c>
      <c r="C23" t="s">
        <v>613</v>
      </c>
      <c r="BG23" t="s">
        <v>290</v>
      </c>
      <c r="BS23" t="s">
        <v>540</v>
      </c>
    </row>
    <row r="24" spans="1:71" ht="15" customHeight="1">
      <c r="A24" t="s">
        <v>506</v>
      </c>
      <c r="B24">
        <v>2009</v>
      </c>
      <c r="C24" t="s">
        <v>614</v>
      </c>
      <c r="D24" t="s">
        <v>599</v>
      </c>
      <c r="BS24" t="s">
        <v>290</v>
      </c>
    </row>
    <row r="25" spans="1:73" ht="15" customHeight="1">
      <c r="A25" t="s">
        <v>512</v>
      </c>
      <c r="B25">
        <v>2009</v>
      </c>
      <c r="D25" t="s">
        <v>599</v>
      </c>
      <c r="BU25" t="s">
        <v>290</v>
      </c>
    </row>
    <row r="26" spans="1:83" ht="15" customHeight="1">
      <c r="A26" t="s">
        <v>565</v>
      </c>
      <c r="B26">
        <v>2012</v>
      </c>
      <c r="D26" t="s">
        <v>599</v>
      </c>
      <c r="CE26" t="s">
        <v>396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C20" sqref="C20"/>
    </sheetView>
  </sheetViews>
  <sheetFormatPr defaultColWidth="9.140625" defaultRowHeight="15"/>
  <sheetData>
    <row r="1" spans="1:2" ht="15">
      <c r="A1" t="s">
        <v>92</v>
      </c>
      <c r="B1" t="s">
        <v>118</v>
      </c>
    </row>
    <row r="2" spans="1:2" ht="15">
      <c r="A2" t="s">
        <v>93</v>
      </c>
      <c r="B2" t="s">
        <v>136</v>
      </c>
    </row>
    <row r="3" spans="1:2" ht="15">
      <c r="A3" t="s">
        <v>94</v>
      </c>
      <c r="B3" t="s">
        <v>139</v>
      </c>
    </row>
    <row r="4" spans="1:2" ht="15">
      <c r="A4" t="s">
        <v>97</v>
      </c>
      <c r="B4" t="s">
        <v>147</v>
      </c>
    </row>
    <row r="5" spans="1:2" ht="15">
      <c r="A5" t="s">
        <v>98</v>
      </c>
      <c r="B5" t="s">
        <v>170</v>
      </c>
    </row>
    <row r="6" spans="1:2" ht="15">
      <c r="A6" t="s">
        <v>99</v>
      </c>
      <c r="B6" t="s">
        <v>304</v>
      </c>
    </row>
    <row r="7" spans="1:2" ht="15">
      <c r="A7" t="s">
        <v>114</v>
      </c>
      <c r="B7" t="s">
        <v>184</v>
      </c>
    </row>
    <row r="8" spans="1:2" ht="15">
      <c r="A8" t="s">
        <v>408</v>
      </c>
      <c r="B8" t="s">
        <v>187</v>
      </c>
    </row>
    <row r="9" spans="1:2" ht="15">
      <c r="A9" s="28" t="s">
        <v>310</v>
      </c>
      <c r="B9" t="s">
        <v>393</v>
      </c>
    </row>
    <row r="10" spans="1:2" ht="15">
      <c r="A10" t="s">
        <v>310</v>
      </c>
      <c r="B10" t="s">
        <v>405</v>
      </c>
    </row>
    <row r="11" spans="1:4" ht="15">
      <c r="A11" t="s">
        <v>313</v>
      </c>
      <c r="B11" t="s">
        <v>414</v>
      </c>
      <c r="D11" t="s">
        <v>437</v>
      </c>
    </row>
    <row r="12" spans="1:4" ht="15">
      <c r="A12" t="s">
        <v>314</v>
      </c>
      <c r="B12" t="s">
        <v>436</v>
      </c>
      <c r="D12" t="s">
        <v>437</v>
      </c>
    </row>
    <row r="13" spans="1:2" ht="15">
      <c r="A13" t="s">
        <v>314</v>
      </c>
      <c r="B13" t="s">
        <v>394</v>
      </c>
    </row>
    <row r="14" spans="1:2" ht="15">
      <c r="A14" t="s">
        <v>316</v>
      </c>
      <c r="B14" t="s">
        <v>434</v>
      </c>
    </row>
    <row r="15" spans="1:4" ht="15">
      <c r="A15" t="s">
        <v>322</v>
      </c>
      <c r="B15" t="s">
        <v>463</v>
      </c>
      <c r="D15" t="s">
        <v>580</v>
      </c>
    </row>
    <row r="16" spans="1:2" ht="15">
      <c r="A16" t="s">
        <v>334</v>
      </c>
      <c r="B16" t="s">
        <v>399</v>
      </c>
    </row>
    <row r="17" spans="1:2" ht="15">
      <c r="A17" t="s">
        <v>340</v>
      </c>
      <c r="B17" t="s">
        <v>424</v>
      </c>
    </row>
    <row r="18" spans="1:2" ht="15">
      <c r="A18" t="s">
        <v>343</v>
      </c>
      <c r="B18" t="s">
        <v>498</v>
      </c>
    </row>
    <row r="19" spans="1:2" ht="15">
      <c r="A19" t="s">
        <v>347</v>
      </c>
      <c r="B19" t="s">
        <v>509</v>
      </c>
    </row>
    <row r="20" spans="1:4" ht="15">
      <c r="A20" t="s">
        <v>349</v>
      </c>
      <c r="B20" t="s">
        <v>533</v>
      </c>
      <c r="D20" t="s">
        <v>579</v>
      </c>
    </row>
    <row r="21" spans="1:2" ht="15">
      <c r="A21" t="s">
        <v>353</v>
      </c>
      <c r="B21" t="s">
        <v>493</v>
      </c>
    </row>
    <row r="22" spans="1:2" ht="15">
      <c r="A22" t="s">
        <v>354</v>
      </c>
      <c r="B22" t="s">
        <v>529</v>
      </c>
    </row>
    <row r="23" spans="1:2" ht="15">
      <c r="A23" t="s">
        <v>354</v>
      </c>
      <c r="B23" t="s">
        <v>494</v>
      </c>
    </row>
    <row r="24" spans="1:2" ht="15">
      <c r="A24" t="s">
        <v>355</v>
      </c>
      <c r="B24" t="s">
        <v>544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2013-01-23T12:20:31Z</dcterms:created>
  <dcterms:modified xsi:type="dcterms:W3CDTF">2013-07-22T15:42:15Z</dcterms:modified>
  <cp:category/>
  <cp:version/>
  <cp:contentType/>
  <cp:contentStatus/>
  <cp:revision>285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